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Image1\FILINGS\"/>
    </mc:Choice>
  </mc:AlternateContent>
  <xr:revisionPtr revIDLastSave="0" documentId="8_{002D1F6D-EE78-4D46-ABC5-CA28CB1592F9}" xr6:coauthVersionLast="46" xr6:coauthVersionMax="46" xr10:uidLastSave="{00000000-0000-0000-0000-000000000000}"/>
  <bookViews>
    <workbookView xWindow="-120" yWindow="-120" windowWidth="19440" windowHeight="10440" xr2:uid="{00000000-000D-0000-FFFF-FFFF00000000}"/>
  </bookViews>
  <sheets>
    <sheet name="Cover Page" sheetId="2" r:id="rId1"/>
    <sheet name="ALG Calculation - No Inventory" sheetId="1" r:id="rId2"/>
  </sheets>
  <externalReferences>
    <externalReference r:id="rId3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Y">#REF!</definedName>
    <definedName name="\Z">#REF!</definedName>
    <definedName name="_CCR30">#REF!</definedName>
    <definedName name="_Order1" hidden="1">255</definedName>
    <definedName name="A1_">#REF!</definedName>
    <definedName name="AVGCAP">#REF!</definedName>
    <definedName name="BAL">#REF!</definedName>
    <definedName name="BilledKWH">#REF!</definedName>
    <definedName name="CALCWIP">#REF!</definedName>
    <definedName name="CAP">#REF!</definedName>
    <definedName name="CAPST">#REF!</definedName>
    <definedName name="CAPSTR">#REF!</definedName>
    <definedName name="ClassSales_dir">#REF!</definedName>
    <definedName name="ClassSales_file">#REF!</definedName>
    <definedName name="ClassSales_tab">#REF!</definedName>
    <definedName name="CMSDIR7020">[1]MACRO!#REF!</definedName>
    <definedName name="CMSFILE">[1]MACRO!#REF!</definedName>
    <definedName name="CMSRateCode">#REF!</definedName>
    <definedName name="CO30_1_2">#REF!</definedName>
    <definedName name="CO30_2_2">#REF!</definedName>
    <definedName name="COMFEE">#REF!</definedName>
    <definedName name="COMP">#REF!</definedName>
    <definedName name="COMP1">#REF!</definedName>
    <definedName name="COMP2">#REF!</definedName>
    <definedName name="COMPARE">#REF!</definedName>
    <definedName name="curr_rate">#REF!</definedName>
    <definedName name="customer">#REF!</definedName>
    <definedName name="Date">[1]MACRO!$B$22</definedName>
    <definedName name="DEBTST">#REF!</definedName>
    <definedName name="DIR">#REF!</definedName>
    <definedName name="Dir_7020">#REF!</definedName>
    <definedName name="EACOST">#REF!</definedName>
    <definedName name="ECON">#REF!</definedName>
    <definedName name="ED_1">#REF!</definedName>
    <definedName name="ED_2">#REF!</definedName>
    <definedName name="ED_3">#REF!</definedName>
    <definedName name="ED_4">#REF!</definedName>
    <definedName name="ED_B">#REF!</definedName>
    <definedName name="ED_C">#REF!</definedName>
    <definedName name="ED_CSCH1">#REF!</definedName>
    <definedName name="ED_D">#REF!</definedName>
    <definedName name="EXHIBITA">#REF!</definedName>
    <definedName name="EXHIBITC">#REF!</definedName>
    <definedName name="EXHIBITC1">#REF!</definedName>
    <definedName name="EXHIBITD">#REF!</definedName>
    <definedName name="EXHIBITE">#REF!</definedName>
    <definedName name="FEES">#REF!</definedName>
    <definedName name="FILE_NAME">#REF!</definedName>
    <definedName name="Filename_7020">#REF!</definedName>
    <definedName name="fuelclause">#REF!</definedName>
    <definedName name="FULL_DIR">#REF!</definedName>
    <definedName name="full_dir_7020">#REF!</definedName>
    <definedName name="KWH">#REF!</definedName>
    <definedName name="LETTER">#REF!</definedName>
    <definedName name="LETTER1">#REF!</definedName>
    <definedName name="LOCATE">#REF!</definedName>
    <definedName name="LTDEBT">#REF!</definedName>
    <definedName name="Month">#REF!</definedName>
    <definedName name="MTN">#REF!</definedName>
    <definedName name="MTNA">#REF!</definedName>
    <definedName name="MTNB">#REF!</definedName>
    <definedName name="NETL_GDT">#REF!</definedName>
    <definedName name="NETPREXP">#REF!</definedName>
    <definedName name="nonfirm_rate">#REF!</definedName>
    <definedName name="PAGE1">#REF!</definedName>
    <definedName name="PREFER">#REF!</definedName>
    <definedName name="_xlnm.Print_Area" localSheetId="1">'ALG Calculation - No Inventory'!$A$2:$V$448</definedName>
    <definedName name="_xlnm.Print_Titles" localSheetId="1">'ALG Calculation - No Inventory'!$1:$10</definedName>
    <definedName name="RATE">#REF!</definedName>
    <definedName name="rate_titles">#REF!</definedName>
    <definedName name="Rates">#REF!</definedName>
    <definedName name="report_MO">#REF!</definedName>
    <definedName name="revclass_Titles">#REF!</definedName>
    <definedName name="revenue">#REF!</definedName>
    <definedName name="ROR">#REF!</definedName>
    <definedName name="SCH7_1">#REF!</definedName>
    <definedName name="SCH7_2">#REF!</definedName>
    <definedName name="SCH7_3">#REF!</definedName>
    <definedName name="SH_1">#REF!</definedName>
    <definedName name="SH_2">#REF!</definedName>
    <definedName name="SH_3">#REF!</definedName>
    <definedName name="SH_4">#REF!</definedName>
    <definedName name="SH_5">#REF!</definedName>
    <definedName name="SH_6">#REF!</definedName>
    <definedName name="SH_8_1_3">#REF!</definedName>
    <definedName name="SH_8_2_3">#REF!</definedName>
    <definedName name="SH_8_3_3">#REF!</definedName>
    <definedName name="SH_9_1_3">#REF!</definedName>
    <definedName name="SH_9_2_3">#REF!</definedName>
    <definedName name="SH_9_3_3">#REF!</definedName>
    <definedName name="SH10_1">#REF!</definedName>
    <definedName name="SH11_1">#REF!</definedName>
    <definedName name="SHEETF">#REF!</definedName>
    <definedName name="special_rates">#REF!</definedName>
    <definedName name="STEAM">#REF!</definedName>
    <definedName name="STLOANS">#REF!</definedName>
    <definedName name="Tab">#REF!</definedName>
    <definedName name="TEXT">#REF!</definedName>
    <definedName name="W_ACT1_F">#REF!</definedName>
    <definedName name="W_ACT2_S">#REF!</definedName>
    <definedName name="W_ACT3_F">#REF!</definedName>
    <definedName name="W_ACT3_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07" i="1" l="1"/>
  <c r="X407" i="1"/>
  <c r="Z406" i="1"/>
  <c r="X406" i="1"/>
  <c r="Z405" i="1"/>
  <c r="X405" i="1"/>
  <c r="Z404" i="1"/>
  <c r="X404" i="1"/>
  <c r="Z403" i="1"/>
  <c r="X403" i="1"/>
  <c r="Z402" i="1"/>
  <c r="X402" i="1"/>
  <c r="Z401" i="1"/>
  <c r="X401" i="1"/>
  <c r="Z400" i="1"/>
  <c r="X400" i="1"/>
  <c r="Z399" i="1"/>
  <c r="X399" i="1"/>
  <c r="Z398" i="1"/>
  <c r="X398" i="1"/>
  <c r="Z397" i="1"/>
  <c r="X397" i="1"/>
  <c r="Z390" i="1"/>
  <c r="X390" i="1"/>
  <c r="Z389" i="1"/>
  <c r="X389" i="1"/>
  <c r="Z388" i="1"/>
  <c r="X388" i="1"/>
  <c r="Z387" i="1"/>
  <c r="X387" i="1"/>
  <c r="Z386" i="1"/>
  <c r="X386" i="1"/>
  <c r="Z385" i="1"/>
  <c r="X385" i="1"/>
  <c r="Z384" i="1"/>
  <c r="X384" i="1"/>
  <c r="Z383" i="1"/>
  <c r="X383" i="1"/>
  <c r="Z382" i="1"/>
  <c r="X382" i="1"/>
  <c r="Z381" i="1"/>
  <c r="X381" i="1"/>
  <c r="Z380" i="1"/>
  <c r="X380" i="1"/>
  <c r="Z379" i="1"/>
  <c r="X379" i="1"/>
  <c r="Z378" i="1"/>
  <c r="X378" i="1"/>
  <c r="Z377" i="1"/>
  <c r="X377" i="1"/>
  <c r="Z376" i="1"/>
  <c r="X376" i="1"/>
  <c r="Z369" i="1"/>
  <c r="X369" i="1"/>
  <c r="Z368" i="1"/>
  <c r="X368" i="1"/>
  <c r="Z367" i="1"/>
  <c r="X367" i="1"/>
  <c r="Z366" i="1"/>
  <c r="X366" i="1"/>
  <c r="Z365" i="1"/>
  <c r="X365" i="1"/>
  <c r="Z364" i="1"/>
  <c r="X364" i="1"/>
  <c r="Z363" i="1"/>
  <c r="X363" i="1"/>
  <c r="Z362" i="1"/>
  <c r="X362" i="1"/>
  <c r="Z361" i="1"/>
  <c r="X361" i="1"/>
  <c r="Z350" i="1"/>
  <c r="X350" i="1"/>
  <c r="Z349" i="1"/>
  <c r="X349" i="1"/>
  <c r="Z348" i="1"/>
  <c r="X348" i="1"/>
  <c r="Z347" i="1"/>
  <c r="X347" i="1"/>
  <c r="Z346" i="1"/>
  <c r="X346" i="1"/>
  <c r="Z345" i="1"/>
  <c r="X345" i="1"/>
  <c r="Z344" i="1"/>
  <c r="X344" i="1"/>
  <c r="Z343" i="1"/>
  <c r="X343" i="1"/>
  <c r="Z342" i="1"/>
  <c r="X342" i="1"/>
  <c r="Z341" i="1"/>
  <c r="X341" i="1"/>
  <c r="Z340" i="1"/>
  <c r="X340" i="1"/>
  <c r="Z339" i="1"/>
  <c r="X339" i="1"/>
  <c r="Z338" i="1"/>
  <c r="X338" i="1"/>
  <c r="Z337" i="1"/>
  <c r="X337" i="1"/>
  <c r="Z333" i="1"/>
  <c r="X333" i="1"/>
  <c r="Z327" i="1"/>
  <c r="X327" i="1"/>
  <c r="Z326" i="1"/>
  <c r="X326" i="1"/>
  <c r="Z325" i="1"/>
  <c r="X325" i="1"/>
  <c r="Z324" i="1"/>
  <c r="X324" i="1"/>
  <c r="Z323" i="1"/>
  <c r="X323" i="1"/>
  <c r="Z322" i="1"/>
  <c r="X322" i="1"/>
  <c r="Z321" i="1"/>
  <c r="X321" i="1"/>
  <c r="Z320" i="1"/>
  <c r="X320" i="1"/>
  <c r="Z319" i="1"/>
  <c r="X319" i="1"/>
  <c r="Z318" i="1"/>
  <c r="X318" i="1"/>
  <c r="Z317" i="1"/>
  <c r="X317" i="1"/>
  <c r="Z316" i="1"/>
  <c r="X316" i="1"/>
  <c r="Z315" i="1"/>
  <c r="X315" i="1"/>
  <c r="Z314" i="1"/>
  <c r="X314" i="1"/>
  <c r="Z313" i="1"/>
  <c r="X313" i="1"/>
  <c r="Z312" i="1"/>
  <c r="X312" i="1"/>
  <c r="Z311" i="1"/>
  <c r="X311" i="1"/>
  <c r="Z310" i="1"/>
  <c r="X310" i="1"/>
  <c r="Z309" i="1"/>
  <c r="X309" i="1"/>
  <c r="Z308" i="1"/>
  <c r="X308" i="1"/>
  <c r="Z307" i="1"/>
  <c r="X307" i="1"/>
  <c r="Z306" i="1"/>
  <c r="X306" i="1"/>
  <c r="Z302" i="1"/>
  <c r="X302" i="1"/>
  <c r="Z296" i="1"/>
  <c r="X296" i="1"/>
  <c r="Z295" i="1"/>
  <c r="X295" i="1"/>
  <c r="Z294" i="1"/>
  <c r="X294" i="1"/>
  <c r="Z293" i="1"/>
  <c r="X293" i="1"/>
  <c r="Z292" i="1"/>
  <c r="X292" i="1"/>
  <c r="Z291" i="1"/>
  <c r="X291" i="1"/>
  <c r="Z290" i="1"/>
  <c r="X290" i="1"/>
  <c r="Z289" i="1"/>
  <c r="X289" i="1"/>
  <c r="Z288" i="1"/>
  <c r="X288" i="1"/>
  <c r="Z287" i="1"/>
  <c r="X287" i="1"/>
  <c r="Z286" i="1"/>
  <c r="X286" i="1"/>
  <c r="Z285" i="1"/>
  <c r="X285" i="1"/>
  <c r="Z284" i="1"/>
  <c r="X284" i="1"/>
  <c r="Z283" i="1"/>
  <c r="X283" i="1"/>
  <c r="Z277" i="1"/>
  <c r="X277" i="1"/>
  <c r="Z276" i="1"/>
  <c r="X276" i="1"/>
  <c r="Z275" i="1"/>
  <c r="X275" i="1"/>
  <c r="Z274" i="1"/>
  <c r="X274" i="1"/>
  <c r="Z273" i="1"/>
  <c r="X273" i="1"/>
  <c r="Z272" i="1"/>
  <c r="X272" i="1"/>
  <c r="Z271" i="1"/>
  <c r="X271" i="1"/>
  <c r="Z270" i="1"/>
  <c r="X270" i="1"/>
  <c r="Z269" i="1"/>
  <c r="X269" i="1"/>
  <c r="Z268" i="1"/>
  <c r="X268" i="1"/>
  <c r="Z267" i="1"/>
  <c r="X267" i="1"/>
  <c r="Z266" i="1"/>
  <c r="X266" i="1"/>
  <c r="Z265" i="1"/>
  <c r="X265" i="1"/>
  <c r="Z264" i="1"/>
  <c r="X264" i="1"/>
  <c r="Z263" i="1"/>
  <c r="X263" i="1"/>
  <c r="Z262" i="1"/>
  <c r="X262" i="1"/>
  <c r="Z261" i="1"/>
  <c r="X261" i="1"/>
  <c r="Z260" i="1"/>
  <c r="X260" i="1"/>
  <c r="Z254" i="1"/>
  <c r="X254" i="1"/>
  <c r="Z253" i="1"/>
  <c r="X253" i="1"/>
  <c r="Z252" i="1"/>
  <c r="X252" i="1"/>
  <c r="Z251" i="1"/>
  <c r="X251" i="1"/>
  <c r="Z250" i="1"/>
  <c r="X250" i="1"/>
  <c r="Z249" i="1"/>
  <c r="X249" i="1"/>
  <c r="Z248" i="1"/>
  <c r="X248" i="1"/>
  <c r="Z247" i="1"/>
  <c r="X247" i="1"/>
  <c r="Z246" i="1"/>
  <c r="X246" i="1"/>
  <c r="Z245" i="1"/>
  <c r="X245" i="1"/>
  <c r="Z244" i="1"/>
  <c r="X244" i="1"/>
  <c r="Z243" i="1"/>
  <c r="X243" i="1"/>
  <c r="Z242" i="1"/>
  <c r="X242" i="1"/>
  <c r="Z241" i="1"/>
  <c r="X241" i="1"/>
  <c r="Z240" i="1"/>
  <c r="X240" i="1"/>
  <c r="Z234" i="1"/>
  <c r="X234" i="1"/>
  <c r="Z233" i="1"/>
  <c r="X233" i="1"/>
  <c r="Z232" i="1"/>
  <c r="X232" i="1"/>
  <c r="Z231" i="1"/>
  <c r="X231" i="1"/>
  <c r="Z230" i="1"/>
  <c r="X230" i="1"/>
  <c r="Z229" i="1"/>
  <c r="X229" i="1"/>
  <c r="Z228" i="1"/>
  <c r="X228" i="1"/>
  <c r="Z227" i="1"/>
  <c r="X227" i="1"/>
  <c r="Z226" i="1"/>
  <c r="X226" i="1"/>
  <c r="Z225" i="1"/>
  <c r="X225" i="1"/>
  <c r="Z224" i="1"/>
  <c r="X224" i="1"/>
  <c r="Z223" i="1"/>
  <c r="X223" i="1"/>
  <c r="Z222" i="1"/>
  <c r="X222" i="1"/>
  <c r="Z221" i="1"/>
  <c r="X221" i="1"/>
  <c r="Z212" i="1"/>
  <c r="X212" i="1"/>
  <c r="Z208" i="1"/>
  <c r="X208" i="1"/>
  <c r="Z204" i="1"/>
  <c r="X204" i="1"/>
  <c r="Z200" i="1"/>
  <c r="X200" i="1"/>
  <c r="Z196" i="1"/>
  <c r="X196" i="1"/>
  <c r="Z187" i="1"/>
  <c r="X187" i="1"/>
  <c r="Z181" i="1"/>
  <c r="X181" i="1"/>
  <c r="Z180" i="1"/>
  <c r="X180" i="1"/>
  <c r="Z179" i="1"/>
  <c r="X179" i="1"/>
  <c r="Z178" i="1"/>
  <c r="X178" i="1"/>
  <c r="Z177" i="1"/>
  <c r="X177" i="1"/>
  <c r="Z176" i="1"/>
  <c r="X176" i="1"/>
  <c r="Z175" i="1"/>
  <c r="X175" i="1"/>
  <c r="Z174" i="1"/>
  <c r="X174" i="1"/>
  <c r="Z173" i="1"/>
  <c r="X173" i="1"/>
  <c r="Z172" i="1"/>
  <c r="X172" i="1"/>
  <c r="Z171" i="1"/>
  <c r="X171" i="1"/>
  <c r="Z170" i="1"/>
  <c r="X170" i="1"/>
  <c r="Z169" i="1"/>
  <c r="X169" i="1"/>
  <c r="Z168" i="1"/>
  <c r="X168" i="1"/>
  <c r="Z167" i="1"/>
  <c r="X167" i="1"/>
  <c r="Z166" i="1"/>
  <c r="X166" i="1"/>
  <c r="Z165" i="1"/>
  <c r="X165" i="1"/>
  <c r="Z164" i="1"/>
  <c r="X164" i="1"/>
  <c r="Z163" i="1"/>
  <c r="X163" i="1"/>
  <c r="Z162" i="1"/>
  <c r="X162" i="1"/>
  <c r="Z161" i="1"/>
  <c r="X161" i="1"/>
  <c r="Z160" i="1"/>
  <c r="X160" i="1"/>
  <c r="Z159" i="1"/>
  <c r="X159" i="1"/>
  <c r="Z155" i="1"/>
  <c r="X155" i="1"/>
  <c r="Z149" i="1"/>
  <c r="X149" i="1"/>
  <c r="Z148" i="1"/>
  <c r="X148" i="1"/>
  <c r="Z147" i="1"/>
  <c r="X147" i="1"/>
  <c r="Z146" i="1"/>
  <c r="X146" i="1"/>
  <c r="Z145" i="1"/>
  <c r="X145" i="1"/>
  <c r="Z144" i="1"/>
  <c r="X144" i="1"/>
  <c r="Z143" i="1"/>
  <c r="X143" i="1"/>
  <c r="Z142" i="1"/>
  <c r="X142" i="1"/>
  <c r="Z141" i="1"/>
  <c r="X141" i="1"/>
  <c r="Z140" i="1"/>
  <c r="X140" i="1"/>
  <c r="Z139" i="1"/>
  <c r="X139" i="1"/>
  <c r="Z138" i="1"/>
  <c r="X138" i="1"/>
  <c r="Z137" i="1"/>
  <c r="X137" i="1"/>
  <c r="Z136" i="1"/>
  <c r="X136" i="1"/>
  <c r="Z135" i="1"/>
  <c r="X135" i="1"/>
  <c r="Z134" i="1"/>
  <c r="X134" i="1"/>
  <c r="Z133" i="1"/>
  <c r="X133" i="1"/>
  <c r="Z132" i="1"/>
  <c r="X132" i="1"/>
  <c r="Z131" i="1"/>
  <c r="X131" i="1"/>
  <c r="Z130" i="1"/>
  <c r="X130" i="1"/>
  <c r="Z129" i="1"/>
  <c r="X129" i="1"/>
  <c r="Z128" i="1"/>
  <c r="X128" i="1"/>
  <c r="Z127" i="1"/>
  <c r="X127" i="1"/>
  <c r="Z123" i="1"/>
  <c r="X123" i="1"/>
  <c r="Z117" i="1"/>
  <c r="X117" i="1"/>
  <c r="Z116" i="1"/>
  <c r="X116" i="1"/>
  <c r="Z115" i="1"/>
  <c r="X115" i="1"/>
  <c r="Z114" i="1"/>
  <c r="X114" i="1"/>
  <c r="Z113" i="1"/>
  <c r="X113" i="1"/>
  <c r="Z112" i="1"/>
  <c r="X112" i="1"/>
  <c r="Z111" i="1"/>
  <c r="X111" i="1"/>
  <c r="Z110" i="1"/>
  <c r="X110" i="1"/>
  <c r="Z109" i="1"/>
  <c r="X109" i="1"/>
  <c r="Z108" i="1"/>
  <c r="X108" i="1"/>
  <c r="Z107" i="1"/>
  <c r="X107" i="1"/>
  <c r="Z106" i="1"/>
  <c r="X106" i="1"/>
  <c r="Z105" i="1"/>
  <c r="X105" i="1"/>
  <c r="Z104" i="1"/>
  <c r="X104" i="1"/>
  <c r="Z103" i="1"/>
  <c r="X103" i="1"/>
  <c r="Z102" i="1"/>
  <c r="X102" i="1"/>
  <c r="Z101" i="1"/>
  <c r="X101" i="1"/>
  <c r="Z100" i="1"/>
  <c r="X100" i="1"/>
  <c r="Z94" i="1"/>
  <c r="X94" i="1"/>
  <c r="Z93" i="1"/>
  <c r="X93" i="1"/>
  <c r="Z92" i="1"/>
  <c r="X92" i="1"/>
  <c r="Z91" i="1"/>
  <c r="X91" i="1"/>
  <c r="Z90" i="1"/>
  <c r="X90" i="1"/>
  <c r="Z86" i="1"/>
  <c r="X86" i="1"/>
  <c r="Z82" i="1"/>
  <c r="X82" i="1"/>
  <c r="Z75" i="1"/>
  <c r="X75" i="1"/>
  <c r="Z74" i="1"/>
  <c r="X74" i="1"/>
  <c r="Z73" i="1"/>
  <c r="X73" i="1"/>
  <c r="Z72" i="1"/>
  <c r="X72" i="1"/>
  <c r="Z71" i="1"/>
  <c r="X71" i="1"/>
  <c r="Z70" i="1"/>
  <c r="X70" i="1"/>
  <c r="Z69" i="1"/>
  <c r="X69" i="1"/>
  <c r="Z68" i="1"/>
  <c r="X68" i="1"/>
  <c r="Z67" i="1"/>
  <c r="X67" i="1"/>
  <c r="Z66" i="1"/>
  <c r="X66" i="1"/>
  <c r="Z65" i="1"/>
  <c r="X65" i="1"/>
  <c r="Z64" i="1"/>
  <c r="X64" i="1"/>
  <c r="Z63" i="1"/>
  <c r="X63" i="1"/>
  <c r="Z62" i="1"/>
  <c r="X62" i="1"/>
  <c r="Z61" i="1"/>
  <c r="X61" i="1"/>
  <c r="Z60" i="1"/>
  <c r="X60" i="1"/>
  <c r="Z59" i="1"/>
  <c r="X59" i="1"/>
  <c r="Z58" i="1"/>
  <c r="X58" i="1"/>
  <c r="Z57" i="1"/>
  <c r="X57" i="1"/>
  <c r="Z56" i="1"/>
  <c r="X56" i="1"/>
  <c r="Z55" i="1"/>
  <c r="X55" i="1"/>
  <c r="Z54" i="1"/>
  <c r="X54" i="1"/>
  <c r="Z53" i="1"/>
  <c r="X53" i="1"/>
  <c r="Z52" i="1"/>
  <c r="X52" i="1"/>
  <c r="Z51" i="1"/>
  <c r="X51" i="1"/>
  <c r="Z50" i="1"/>
  <c r="X50" i="1"/>
  <c r="Z49" i="1"/>
  <c r="X49" i="1"/>
  <c r="Z48" i="1"/>
  <c r="X48" i="1"/>
  <c r="Z44" i="1"/>
  <c r="X44" i="1"/>
  <c r="Z38" i="1"/>
  <c r="X38" i="1"/>
  <c r="Z37" i="1"/>
  <c r="X37" i="1"/>
  <c r="Z36" i="1"/>
  <c r="X36" i="1"/>
  <c r="Z35" i="1"/>
  <c r="X35" i="1"/>
  <c r="Z34" i="1"/>
  <c r="X34" i="1"/>
  <c r="Z33" i="1"/>
  <c r="X33" i="1"/>
  <c r="Z32" i="1"/>
  <c r="X32" i="1"/>
  <c r="Z31" i="1"/>
  <c r="X31" i="1"/>
  <c r="Z30" i="1"/>
  <c r="X30" i="1"/>
  <c r="Z29" i="1"/>
  <c r="X29" i="1"/>
  <c r="Z28" i="1"/>
  <c r="X28" i="1"/>
  <c r="Z27" i="1"/>
  <c r="X27" i="1"/>
  <c r="Z26" i="1"/>
  <c r="X26" i="1"/>
  <c r="Z25" i="1"/>
  <c r="X25" i="1"/>
  <c r="Z24" i="1"/>
  <c r="X24" i="1"/>
  <c r="Z23" i="1"/>
  <c r="X23" i="1"/>
  <c r="Z22" i="1"/>
  <c r="X22" i="1"/>
  <c r="Z21" i="1"/>
  <c r="X21" i="1"/>
  <c r="Z20" i="1"/>
  <c r="X20" i="1"/>
  <c r="Z19" i="1"/>
  <c r="X19" i="1"/>
  <c r="Z18" i="1"/>
  <c r="X18" i="1"/>
  <c r="Z17" i="1"/>
  <c r="X17" i="1"/>
  <c r="Z16" i="1"/>
  <c r="X16" i="1"/>
  <c r="Z15" i="1"/>
  <c r="X15" i="1"/>
  <c r="R183" i="1" l="1"/>
  <c r="T183" i="1" s="1"/>
  <c r="X183" i="1" s="1"/>
  <c r="P183" i="1"/>
  <c r="N183" i="1"/>
  <c r="Z183" i="1" s="1"/>
  <c r="L183" i="1"/>
  <c r="N434" i="1" l="1"/>
  <c r="L434" i="1" l="1"/>
  <c r="L96" i="1" l="1"/>
  <c r="N96" i="1"/>
  <c r="Z96" i="1" s="1"/>
  <c r="P96" i="1"/>
  <c r="R96" i="1"/>
  <c r="T96" i="1" l="1"/>
  <c r="X96" i="1" s="1"/>
  <c r="V96" i="1"/>
  <c r="L352" i="1" l="1"/>
  <c r="L298" i="1"/>
  <c r="P352" i="1"/>
  <c r="N329" i="1"/>
  <c r="Z329" i="1" s="1"/>
  <c r="L256" i="1"/>
  <c r="N256" i="1"/>
  <c r="Z256" i="1" s="1"/>
  <c r="R256" i="1"/>
  <c r="R352" i="1"/>
  <c r="R279" i="1"/>
  <c r="N298" i="1"/>
  <c r="Z298" i="1" s="1"/>
  <c r="P298" i="1"/>
  <c r="N279" i="1"/>
  <c r="Z279" i="1" s="1"/>
  <c r="R298" i="1"/>
  <c r="N352" i="1"/>
  <c r="Z352" i="1" s="1"/>
  <c r="R329" i="1"/>
  <c r="P279" i="1"/>
  <c r="L329" i="1"/>
  <c r="L279" i="1"/>
  <c r="P256" i="1"/>
  <c r="P329" i="1"/>
  <c r="L236" i="1"/>
  <c r="N236" i="1"/>
  <c r="Z236" i="1" s="1"/>
  <c r="R236" i="1"/>
  <c r="P236" i="1"/>
  <c r="N78" i="1" l="1"/>
  <c r="Z78" i="1" s="1"/>
  <c r="L151" i="1"/>
  <c r="R40" i="1"/>
  <c r="P40" i="1"/>
  <c r="L40" i="1"/>
  <c r="N40" i="1"/>
  <c r="Z40" i="1" s="1"/>
  <c r="P119" i="1"/>
  <c r="N119" i="1"/>
  <c r="Z119" i="1" s="1"/>
  <c r="P215" i="1"/>
  <c r="R354" i="1"/>
  <c r="N354" i="1"/>
  <c r="Z354" i="1" s="1"/>
  <c r="R215" i="1"/>
  <c r="L354" i="1"/>
  <c r="N151" i="1"/>
  <c r="Z151" i="1" s="1"/>
  <c r="L119" i="1"/>
  <c r="P78" i="1"/>
  <c r="N215" i="1"/>
  <c r="Z215" i="1" s="1"/>
  <c r="P354" i="1"/>
  <c r="R78" i="1"/>
  <c r="L215" i="1"/>
  <c r="L78" i="1"/>
  <c r="R119" i="1"/>
  <c r="R151" i="1"/>
  <c r="P151" i="1"/>
  <c r="R190" i="1" l="1"/>
  <c r="L190" i="1"/>
  <c r="N190" i="1"/>
  <c r="P190" i="1"/>
  <c r="P356" i="1" s="1"/>
  <c r="V40" i="1"/>
  <c r="T40" i="1"/>
  <c r="X40" i="1" s="1"/>
  <c r="N356" i="1" l="1"/>
  <c r="Z356" i="1" s="1"/>
  <c r="Z190" i="1"/>
  <c r="R356" i="1"/>
  <c r="V356" i="1" s="1"/>
  <c r="L356" i="1"/>
  <c r="T356" i="1" l="1"/>
  <c r="X356" i="1" s="1"/>
  <c r="R392" i="1"/>
  <c r="N392" i="1"/>
  <c r="Z392" i="1" s="1"/>
  <c r="L392" i="1"/>
  <c r="P392" i="1"/>
  <c r="P409" i="1"/>
  <c r="N409" i="1"/>
  <c r="Z409" i="1" s="1"/>
  <c r="R409" i="1"/>
  <c r="L409" i="1"/>
  <c r="R371" i="1"/>
  <c r="P371" i="1"/>
  <c r="L371" i="1"/>
  <c r="N371" i="1"/>
  <c r="Z371" i="1" s="1"/>
  <c r="V352" i="1"/>
  <c r="V329" i="1"/>
  <c r="T298" i="1"/>
  <c r="X298" i="1" s="1"/>
  <c r="T78" i="1"/>
  <c r="X78" i="1" s="1"/>
  <c r="T329" i="1"/>
  <c r="X329" i="1" s="1"/>
  <c r="T236" i="1"/>
  <c r="X236" i="1" s="1"/>
  <c r="V298" i="1"/>
  <c r="T151" i="1"/>
  <c r="X151" i="1" s="1"/>
  <c r="V236" i="1"/>
  <c r="V256" i="1"/>
  <c r="V119" i="1"/>
  <c r="T119" i="1"/>
  <c r="X119" i="1" s="1"/>
  <c r="V279" i="1"/>
  <c r="T256" i="1"/>
  <c r="X256" i="1" s="1"/>
  <c r="T279" i="1"/>
  <c r="X279" i="1" s="1"/>
  <c r="V78" i="1"/>
  <c r="V151" i="1"/>
  <c r="T352" i="1"/>
  <c r="X352" i="1" s="1"/>
  <c r="R411" i="1" l="1"/>
  <c r="P411" i="1"/>
  <c r="N411" i="1"/>
  <c r="L411" i="1"/>
  <c r="L413" i="1" s="1"/>
  <c r="L436" i="1" s="1"/>
  <c r="V392" i="1"/>
  <c r="T392" i="1"/>
  <c r="X392" i="1" s="1"/>
  <c r="T371" i="1"/>
  <c r="X371" i="1" s="1"/>
  <c r="V371" i="1"/>
  <c r="T354" i="1"/>
  <c r="X354" i="1" s="1"/>
  <c r="T190" i="1"/>
  <c r="X190" i="1" s="1"/>
  <c r="V215" i="1"/>
  <c r="T215" i="1"/>
  <c r="X215" i="1" s="1"/>
  <c r="V190" i="1"/>
  <c r="V354" i="1"/>
  <c r="T409" i="1"/>
  <c r="X409" i="1" s="1"/>
  <c r="V409" i="1"/>
  <c r="N413" i="1" l="1"/>
  <c r="Z411" i="1"/>
  <c r="P413" i="1"/>
  <c r="V411" i="1"/>
  <c r="R413" i="1"/>
  <c r="T413" i="1" s="1"/>
  <c r="X413" i="1" s="1"/>
  <c r="T411" i="1"/>
  <c r="X411" i="1" s="1"/>
  <c r="N436" i="1" l="1"/>
  <c r="Z413" i="1"/>
  <c r="V413" i="1"/>
</calcChain>
</file>

<file path=xl/sharedStrings.xml><?xml version="1.0" encoding="utf-8"?>
<sst xmlns="http://schemas.openxmlformats.org/spreadsheetml/2006/main" count="920" uniqueCount="247">
  <si>
    <t>NET</t>
  </si>
  <si>
    <t>ORIGINAL COST</t>
  </si>
  <si>
    <t>CALCULATED</t>
  </si>
  <si>
    <t>COMPOSITE</t>
  </si>
  <si>
    <t>SURVIVOR</t>
  </si>
  <si>
    <t>SALVAGE</t>
  </si>
  <si>
    <t xml:space="preserve">   </t>
  </si>
  <si>
    <t>AS OF</t>
  </si>
  <si>
    <t>BOOK</t>
  </si>
  <si>
    <t>FUTURE</t>
  </si>
  <si>
    <t>ANNUAL ACCRUAL</t>
  </si>
  <si>
    <t>REMAINING</t>
  </si>
  <si>
    <t>ACCOUNT</t>
  </si>
  <si>
    <t>CURVE</t>
  </si>
  <si>
    <t>PERCENT</t>
  </si>
  <si>
    <t>RESERVE</t>
  </si>
  <si>
    <t>ACCRUALS</t>
  </si>
  <si>
    <t>AMOUNT</t>
  </si>
  <si>
    <t>RATE</t>
  </si>
  <si>
    <t>LIFE</t>
  </si>
  <si>
    <t>(1)</t>
  </si>
  <si>
    <t>(2)</t>
  </si>
  <si>
    <t>(3)</t>
  </si>
  <si>
    <t>(4)</t>
  </si>
  <si>
    <t xml:space="preserve">     </t>
  </si>
  <si>
    <t>STEAM PRODUCTION PLANT</t>
  </si>
  <si>
    <t xml:space="preserve">STRUCTURES AND IMPROVEMENTS            </t>
  </si>
  <si>
    <t xml:space="preserve">TOTAL STRUCTURES AND IMPROVEMENTS            </t>
  </si>
  <si>
    <t xml:space="preserve">BOILER PLANT EQUIPMENT               </t>
  </si>
  <si>
    <t xml:space="preserve">TOTAL BOILER PLANT EQUIPMENT               </t>
  </si>
  <si>
    <t xml:space="preserve">TURBOGENERATOR UNITS                 </t>
  </si>
  <si>
    <t xml:space="preserve">TOTAL TURBOGENERATOR UNITS                 </t>
  </si>
  <si>
    <t xml:space="preserve">ACCESSORY ELECTRIC EQUIPMENT         </t>
  </si>
  <si>
    <t xml:space="preserve">TOTAL ACCESSORY ELECTRIC EQUIPMENT         </t>
  </si>
  <si>
    <t xml:space="preserve">MISCELLANEOUS POWER PLANT EQUIPMENT  </t>
  </si>
  <si>
    <t xml:space="preserve">TOTAL MISCELLANEOUS POWER PLANT EQUIPMENT  </t>
  </si>
  <si>
    <t>TOTAL STEAM PRODUCTION PLANT</t>
  </si>
  <si>
    <t>STRUCTURES AND IMPROVEMENTS</t>
  </si>
  <si>
    <t>ACCESSORY ELECTRIC EQUIPMENT</t>
  </si>
  <si>
    <t>HYDRAULIC PRODUCTION PLANT</t>
  </si>
  <si>
    <t>WATER WHEELS, TURBINES AND GENERATORS</t>
  </si>
  <si>
    <t>TOTAL HYDRAULIC PRODUCTION PLANT</t>
  </si>
  <si>
    <t xml:space="preserve">      </t>
  </si>
  <si>
    <t xml:space="preserve">              </t>
  </si>
  <si>
    <t xml:space="preserve">           </t>
  </si>
  <si>
    <t xml:space="preserve">            </t>
  </si>
  <si>
    <t xml:space="preserve">          </t>
  </si>
  <si>
    <t>FUEL HOLDERS, PRODUCERS AND ACCESSORIES</t>
  </si>
  <si>
    <t>TOTAL FUEL HOLDERS, PRODUCERS AND ACCESSORIES</t>
  </si>
  <si>
    <t>PRIME MOVERS</t>
  </si>
  <si>
    <t>TOTAL PRIME MOVERS</t>
  </si>
  <si>
    <t xml:space="preserve">GENERATORS                           </t>
  </si>
  <si>
    <t xml:space="preserve">TOTAL GENERATORS                           </t>
  </si>
  <si>
    <t xml:space="preserve">TOTAL MISCELLANEOUS PLANT EQUIPMENT        </t>
  </si>
  <si>
    <t>TOTAL PRODUCTION</t>
  </si>
  <si>
    <t>TRANSMISSION PLANT</t>
  </si>
  <si>
    <t xml:space="preserve">STRUCTURES AND IMPROVEMENTS                   </t>
  </si>
  <si>
    <t xml:space="preserve">STATION EQUIPMENT                           </t>
  </si>
  <si>
    <t xml:space="preserve">TOWERS AND FIXTURES                           </t>
  </si>
  <si>
    <t xml:space="preserve">POLES AND FIXTURES                            </t>
  </si>
  <si>
    <t xml:space="preserve">OVERHEAD CONDUCTORS AND DEVICES               </t>
  </si>
  <si>
    <t xml:space="preserve">UNDERGROUND CONDUIT                         </t>
  </si>
  <si>
    <t xml:space="preserve">UNDERGROUND CONDUCTOR AND DEVICES             </t>
  </si>
  <si>
    <t>TOTAL TRANSMISSION PLANT</t>
  </si>
  <si>
    <t>DISTRIBUTION PLANT</t>
  </si>
  <si>
    <t xml:space="preserve">POLES, TOWERS AND FIXTURES                    </t>
  </si>
  <si>
    <t xml:space="preserve">UNDERGROUND CONDUCTORS AND DEVICES            </t>
  </si>
  <si>
    <t xml:space="preserve">LINE TRANSFORMERS                           </t>
  </si>
  <si>
    <t xml:space="preserve">SERVICES                                    </t>
  </si>
  <si>
    <t xml:space="preserve">METERS                                      </t>
  </si>
  <si>
    <t xml:space="preserve">INSTALLATIONS ON CUSTOMERS' PREMISES        </t>
  </si>
  <si>
    <t xml:space="preserve">STREET LIGHTING AND SIGNAL SYSTEMS            </t>
  </si>
  <si>
    <t>TOTAL DISTRIBUTION PLANT</t>
  </si>
  <si>
    <t>GENERAL PLANT</t>
  </si>
  <si>
    <t>OFFICE FURNITURE AND EQUIPMENT</t>
  </si>
  <si>
    <t>OFFICE FURNITURE AND EQUIPMENT - EDP</t>
  </si>
  <si>
    <t xml:space="preserve">TRANSPORTATION EQUIPMENT                    </t>
  </si>
  <si>
    <t xml:space="preserve">STORES EQUIPMENT                            </t>
  </si>
  <si>
    <t xml:space="preserve">TOOLS,SHOPS AND GARAGE EQUIPMENT              </t>
  </si>
  <si>
    <t xml:space="preserve">LABORATORY EQUIPMENT                        </t>
  </si>
  <si>
    <t xml:space="preserve">POWER OPERATED EQUIPMENT                    </t>
  </si>
  <si>
    <t xml:space="preserve">COMMUNICATION EQUIPMENT                     </t>
  </si>
  <si>
    <t xml:space="preserve">MISCELLANEOUS EQUIPMENT                     </t>
  </si>
  <si>
    <t>TOTAL GENERAL PLANT</t>
  </si>
  <si>
    <t>TOTAL ELECTRIC PLANT</t>
  </si>
  <si>
    <t>GENERATORS - SOLAR</t>
  </si>
  <si>
    <t>ACCESSORY ELECTRIC EQUIPMENT - SOLAR</t>
  </si>
  <si>
    <t xml:space="preserve">PROBABLE </t>
  </si>
  <si>
    <t>RETIREMENT</t>
  </si>
  <si>
    <t>DATE</t>
  </si>
  <si>
    <t>(9)=(8)/(5)</t>
  </si>
  <si>
    <t>ORGANIZATION</t>
  </si>
  <si>
    <t>NONDEPRECIABLE AND ACCOUNTS NOT STUDIED</t>
  </si>
  <si>
    <t>TOTAL NONDEPRECIABLE AND ACCOUNTS NOT STUDIED</t>
  </si>
  <si>
    <t>*</t>
  </si>
  <si>
    <t>RIGHTS OF WAY</t>
  </si>
  <si>
    <t>40-R2</t>
  </si>
  <si>
    <t>75-R3</t>
  </si>
  <si>
    <t>60-R3</t>
  </si>
  <si>
    <t>40-R1.5</t>
  </si>
  <si>
    <t>35-S0.5</t>
  </si>
  <si>
    <t>55-R2</t>
  </si>
  <si>
    <t>TOTAL TRANSMISSION, DISTRIBUTION AND GENERAL PLANT</t>
  </si>
  <si>
    <t>OTHER PRODUCTION PLANT</t>
  </si>
  <si>
    <t>TOTAL OTHER PRODUCTION PLANT</t>
  </si>
  <si>
    <t>DUKE ENERGY INDIANA</t>
  </si>
  <si>
    <t xml:space="preserve">STRUCTURES AND IMPROVEMENTS - EDWARDSPORT IGCC           </t>
  </si>
  <si>
    <t>BOILER PLANT EQUIPMENT - COAL CARS</t>
  </si>
  <si>
    <t xml:space="preserve">BOILER PLANT EQUIPMENT - EDWARDSPORT IGCC         </t>
  </si>
  <si>
    <t xml:space="preserve">BOILER PLANT EQUIPMENT - SCR CATALYST       </t>
  </si>
  <si>
    <t>TURBOGENERATOR UNITS  - EDWARDSPORT IGCC</t>
  </si>
  <si>
    <t xml:space="preserve">ACCESSORY ELECTRIC EQUIPMENT - EDWARDSPORT IGCC      </t>
  </si>
  <si>
    <t>MISCELLANEOUS POWER PLANT EQUIPMENT - EDWARDSPORT IGCC</t>
  </si>
  <si>
    <t>STATION EQUIPMENT ELECTRONICS</t>
  </si>
  <si>
    <t>UNDERGROUND CONDUIT</t>
  </si>
  <si>
    <t xml:space="preserve">SERVICES - UNDERGROUND                               </t>
  </si>
  <si>
    <t xml:space="preserve">SERVICES - OVERHEAD                               </t>
  </si>
  <si>
    <t>FORKLIFTS</t>
  </si>
  <si>
    <t>EDWARDSPORT IGCC</t>
  </si>
  <si>
    <t>NOBLESVILLE</t>
  </si>
  <si>
    <t>WABASHRIVER COMMON 2-6</t>
  </si>
  <si>
    <t>GALLAGHER UNIT 2</t>
  </si>
  <si>
    <t>GALLAGHER UNIT 4</t>
  </si>
  <si>
    <t>GALLAGHER COMMON 1-4</t>
  </si>
  <si>
    <t>GALLAGHER STATION</t>
  </si>
  <si>
    <t>GALLAGHER COMMON 1-2</t>
  </si>
  <si>
    <t>GALLAGHER COMMON 3-4</t>
  </si>
  <si>
    <t>MARKLAND</t>
  </si>
  <si>
    <t>NOBLESVILLE CT UNIT 3</t>
  </si>
  <si>
    <t>NOBLESVILLE CT UNIT 4</t>
  </si>
  <si>
    <t>NOBLESVILLE CT UNIT 5</t>
  </si>
  <si>
    <t>VERMILLION CT STATION</t>
  </si>
  <si>
    <t>WHEATLAND CT UNIT 1</t>
  </si>
  <si>
    <t>WHEATLAND CT UNIT 2</t>
  </si>
  <si>
    <t>WHEATLAND CT UNIT 3</t>
  </si>
  <si>
    <t>WHEATLAND CT UNIT 4</t>
  </si>
  <si>
    <t>WHEATLAND COMMON CT 1-4</t>
  </si>
  <si>
    <t>NOBLESVILLE COMMON 3-5</t>
  </si>
  <si>
    <t>CRANE SOLAR</t>
  </si>
  <si>
    <t>CAYUGA UNIT 1</t>
  </si>
  <si>
    <t>CAYUGA UNIT 2</t>
  </si>
  <si>
    <t>CAYUGA COMMON 1-2</t>
  </si>
  <si>
    <t>CAYUGA INLAND CONTAINER</t>
  </si>
  <si>
    <t>GIBSON UNIT 1</t>
  </si>
  <si>
    <t>GIBSON UNIT 2</t>
  </si>
  <si>
    <t>GIBSON UNIT 3</t>
  </si>
  <si>
    <t>GIBSON UNIT 4</t>
  </si>
  <si>
    <t>GIBSON UNIT 5</t>
  </si>
  <si>
    <t>GIBSON 3 FLUE GAS</t>
  </si>
  <si>
    <t>GIBSON 4 FLUE GAS</t>
  </si>
  <si>
    <t>GIBSON 5 FLUE GAS</t>
  </si>
  <si>
    <t>GIBSON COMMON 1-2</t>
  </si>
  <si>
    <t>GIBSON COMMON 1-3</t>
  </si>
  <si>
    <t>GIBSON COMMON 1-4</t>
  </si>
  <si>
    <t>GIBSON COMMON 1-5</t>
  </si>
  <si>
    <t>GIBSON COMMON 3-4</t>
  </si>
  <si>
    <t>GIBSON COMMON 4-5</t>
  </si>
  <si>
    <t>GIBSON COMMON 3-5</t>
  </si>
  <si>
    <t>GIBSON 1 FLUE GAS</t>
  </si>
  <si>
    <t>GIBSON 2 FLUE GAS</t>
  </si>
  <si>
    <t>CAYUGA CT UNIT 4</t>
  </si>
  <si>
    <t>CINCAP MADISON CT 1-8</t>
  </si>
  <si>
    <t>CINCAP MADISON CT UNIT 5</t>
  </si>
  <si>
    <t>CINCAP MADISON CT UNIT 6</t>
  </si>
  <si>
    <t>CINCAP MADISON CT UNIT 7</t>
  </si>
  <si>
    <t>CINCAP MADISON CT UNIT 8</t>
  </si>
  <si>
    <t>WABASH RIVER UNIT 1 WVPA</t>
  </si>
  <si>
    <t>CINCAP MADISON CT UNIT 1</t>
  </si>
  <si>
    <t>CINCAP MADISON CT UNIT 2</t>
  </si>
  <si>
    <t>ARO</t>
  </si>
  <si>
    <t xml:space="preserve">TOTAL BOILER PLANT EQUIPMENT - SCR CATALYST               </t>
  </si>
  <si>
    <t>DECEMBER 31, 2018</t>
  </si>
  <si>
    <t>HENRY COUNTY COMMON CT 1-3 (CADIZ CINCAP)</t>
  </si>
  <si>
    <t>HENRY COUNTY CT UNIT 3 (CADIZ CINCAP)</t>
  </si>
  <si>
    <t>HENRY COUNTY CT UNIT 2 (CADIZ CINCAP)</t>
  </si>
  <si>
    <t>HENRY COUNTY CT UNIT 1 (CADIZ CINCAP)</t>
  </si>
  <si>
    <t>CAYUGA DIESEL</t>
  </si>
  <si>
    <t>TOTAL DEPRECIABLE PLANT</t>
  </si>
  <si>
    <t>FRANCHISES AND CONSENTS</t>
  </si>
  <si>
    <t>MISCELLANEOUS INTANGIBLE PLANT</t>
  </si>
  <si>
    <t>LAND AND LAND RIGHTS</t>
  </si>
  <si>
    <t>SEC EQUITY AMORT</t>
  </si>
  <si>
    <t>100-R2.5</t>
  </si>
  <si>
    <t>20-SQ</t>
  </si>
  <si>
    <t>50-S0</t>
  </si>
  <si>
    <t>35-S3</t>
  </si>
  <si>
    <t>60-S0.5</t>
  </si>
  <si>
    <t>70-R1.5</t>
  </si>
  <si>
    <t>55-R1</t>
  </si>
  <si>
    <t>105-R3</t>
  </si>
  <si>
    <t>80-R3</t>
  </si>
  <si>
    <t>60-R2.5</t>
  </si>
  <si>
    <t>55-R2.5</t>
  </si>
  <si>
    <t>45-S1.5</t>
  </si>
  <si>
    <t>40-S2</t>
  </si>
  <si>
    <t>25-S2.5</t>
  </si>
  <si>
    <t>50-R1.5</t>
  </si>
  <si>
    <t>70-R2.5</t>
  </si>
  <si>
    <t>53-R1.5</t>
  </si>
  <si>
    <t>20-S2.5</t>
  </si>
  <si>
    <t>65-R2.5</t>
  </si>
  <si>
    <t>65-R3</t>
  </si>
  <si>
    <t>40-R4</t>
  </si>
  <si>
    <t>65-R2</t>
  </si>
  <si>
    <t>52-S0.5</t>
  </si>
  <si>
    <t>55-R0.5</t>
  </si>
  <si>
    <t>44-R0.5</t>
  </si>
  <si>
    <t>30-S0.5</t>
  </si>
  <si>
    <t>20-L0</t>
  </si>
  <si>
    <t>28-O1</t>
  </si>
  <si>
    <t>55-S0.5</t>
  </si>
  <si>
    <t>5-SQ</t>
  </si>
  <si>
    <t>22-L3</t>
  </si>
  <si>
    <t>25-SQ</t>
  </si>
  <si>
    <t>22-R0.5</t>
  </si>
  <si>
    <t>15-SQ</t>
  </si>
  <si>
    <t>ACCOUNTS 789 AND 790</t>
  </si>
  <si>
    <t>80-R4</t>
  </si>
  <si>
    <t>75-R4</t>
  </si>
  <si>
    <t>15-S1</t>
  </si>
  <si>
    <t xml:space="preserve">* </t>
  </si>
  <si>
    <t>Curve shown is interim survivor curve. Each facility in the account is assigned an individual probable retirement year.</t>
  </si>
  <si>
    <t xml:space="preserve">** </t>
  </si>
  <si>
    <t>The depreciation rates as of June 30, 2019 for Solar Assets and Storage Battery Equipment, will be as follows:</t>
  </si>
  <si>
    <t xml:space="preserve">Depreciation </t>
  </si>
  <si>
    <t>Account</t>
  </si>
  <si>
    <t>Life</t>
  </si>
  <si>
    <t>Net Salvage</t>
  </si>
  <si>
    <t>Rate</t>
  </si>
  <si>
    <t>40-R2.5</t>
  </si>
  <si>
    <t>15-L3</t>
  </si>
  <si>
    <t>MISCELLANEOUS POWER PLANT EQUIPMENT</t>
  </si>
  <si>
    <t xml:space="preserve">MISCELLANEOUS POWER PLANT EQUIPMENT        </t>
  </si>
  <si>
    <t>RESERVOIRS, DAMS AND WATERWAYS</t>
  </si>
  <si>
    <t>METERS - AMI</t>
  </si>
  <si>
    <t>15-S2.5</t>
  </si>
  <si>
    <t>ANNUAL DEPRECIATION ACCRUALS RELATED TO ELECTRIC PLANT AS OF DECEMBER 31, 2018</t>
  </si>
  <si>
    <t xml:space="preserve">TABLE 1.  SUMMARY OF ESTIMATED SURVIVOR CURVES, NET SALVAGE PERCENT, ORIGINAL COST,  BOOK RESERVE AND CALCULATED </t>
  </si>
  <si>
    <t>ATTACHMENT 2 - Duke Energy Indiana's Response to 1-15-20 Docket Entry</t>
  </si>
  <si>
    <t>Data for Revenue Requirement</t>
  </si>
  <si>
    <t>Proposed</t>
  </si>
  <si>
    <t>Reallocated</t>
  </si>
  <si>
    <t>Reserve</t>
  </si>
  <si>
    <t>IURC CAUSE NO. 44720 TDSIC-9</t>
  </si>
  <si>
    <t>On behalf of DUKE ENERGY INDIANA, LLC</t>
  </si>
  <si>
    <t>Workpapers of Maria T. Diaz</t>
  </si>
  <si>
    <t>Workpaper 4-MTD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</si>
</sst>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;\(0\)"/>
    <numFmt numFmtId="165" formatCode="0.0_);\(0.0\)"/>
    <numFmt numFmtId="166" formatCode="[$-409]mmmm\ d\,\ yyyy;@"/>
    <numFmt numFmtId="167" formatCode="mm\-yyyy"/>
    <numFmt numFmtId="168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NumberFormat="1" applyFont="1" applyAlignment="1"/>
    <xf numFmtId="0" fontId="2" fillId="0" borderId="0" xfId="0" applyFont="1" applyAlignment="1"/>
    <xf numFmtId="2" fontId="1" fillId="0" borderId="0" xfId="0" applyNumberFormat="1" applyFont="1" applyAlignment="1">
      <alignment horizontal="centerContinuous"/>
    </xf>
    <xf numFmtId="0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164" fontId="2" fillId="0" borderId="0" xfId="0" applyNumberFormat="1" applyFont="1" applyAlignment="1"/>
    <xf numFmtId="39" fontId="2" fillId="0" borderId="0" xfId="0" applyNumberFormat="1" applyFont="1" applyAlignment="1"/>
    <xf numFmtId="37" fontId="2" fillId="0" borderId="0" xfId="0" applyNumberFormat="1" applyFont="1" applyAlignment="1"/>
    <xf numFmtId="37" fontId="2" fillId="0" borderId="0" xfId="0" applyNumberFormat="1" applyFont="1" applyFill="1" applyAlignment="1"/>
    <xf numFmtId="165" fontId="2" fillId="0" borderId="0" xfId="0" applyNumberFormat="1" applyFont="1" applyAlignment="1"/>
    <xf numFmtId="3" fontId="2" fillId="0" borderId="0" xfId="0" applyNumberFormat="1" applyFont="1" applyAlignment="1"/>
    <xf numFmtId="164" fontId="1" fillId="0" borderId="0" xfId="0" applyNumberFormat="1" applyFont="1" applyAlignment="1">
      <alignment horizontal="center"/>
    </xf>
    <xf numFmtId="39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Continuous"/>
    </xf>
    <xf numFmtId="39" fontId="1" fillId="0" borderId="0" xfId="0" applyNumberFormat="1" applyFont="1" applyAlignment="1">
      <alignment horizontal="centerContinuous"/>
    </xf>
    <xf numFmtId="37" fontId="1" fillId="0" borderId="0" xfId="0" applyNumberFormat="1" applyFont="1" applyAlignment="1">
      <alignment horizontal="center"/>
    </xf>
    <xf numFmtId="37" fontId="1" fillId="0" borderId="0" xfId="0" applyNumberFormat="1" applyFont="1" applyFill="1" applyAlignment="1">
      <alignment horizontal="center"/>
    </xf>
    <xf numFmtId="37" fontId="2" fillId="0" borderId="1" xfId="0" applyNumberFormat="1" applyFont="1" applyBorder="1" applyAlignment="1"/>
    <xf numFmtId="0" fontId="1" fillId="0" borderId="1" xfId="0" applyNumberFormat="1" applyFont="1" applyBorder="1" applyAlignment="1">
      <alignment horizontal="centerContinuous"/>
    </xf>
    <xf numFmtId="0" fontId="2" fillId="0" borderId="1" xfId="0" applyFont="1" applyBorder="1" applyAlignment="1"/>
    <xf numFmtId="0" fontId="1" fillId="0" borderId="0" xfId="0" applyNumberFormat="1" applyFont="1" applyBorder="1" applyAlignment="1">
      <alignment horizontal="centerContinuous"/>
    </xf>
    <xf numFmtId="166" fontId="1" fillId="0" borderId="0" xfId="0" quotePrefix="1" applyNumberFormat="1" applyFont="1" applyAlignment="1">
      <alignment horizontal="center"/>
    </xf>
    <xf numFmtId="39" fontId="1" fillId="0" borderId="0" xfId="0" applyNumberFormat="1" applyFont="1" applyBorder="1" applyAlignment="1">
      <alignment horizontal="centerContinuous"/>
    </xf>
    <xf numFmtId="37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2" fontId="1" fillId="0" borderId="0" xfId="0" applyNumberFormat="1" applyFont="1" applyAlignment="1"/>
    <xf numFmtId="0" fontId="1" fillId="0" borderId="0" xfId="0" applyNumberFormat="1" applyFont="1" applyAlignment="1"/>
    <xf numFmtId="0" fontId="1" fillId="0" borderId="2" xfId="0" applyNumberFormat="1" applyFont="1" applyBorder="1" applyAlignment="1">
      <alignment horizontal="center"/>
    </xf>
    <xf numFmtId="37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9" fontId="2" fillId="0" borderId="0" xfId="1" applyNumberFormat="1" applyFont="1"/>
    <xf numFmtId="37" fontId="2" fillId="0" borderId="0" xfId="1" applyNumberFormat="1" applyFont="1"/>
    <xf numFmtId="37" fontId="2" fillId="0" borderId="0" xfId="0" applyNumberFormat="1" applyFont="1"/>
    <xf numFmtId="39" fontId="2" fillId="0" borderId="0" xfId="0" applyNumberFormat="1" applyFont="1"/>
    <xf numFmtId="37" fontId="2" fillId="0" borderId="1" xfId="0" applyNumberFormat="1" applyFont="1" applyBorder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7" fontId="2" fillId="0" borderId="0" xfId="0" applyNumberFormat="1" applyFont="1" applyFill="1"/>
    <xf numFmtId="39" fontId="2" fillId="0" borderId="0" xfId="0" applyNumberFormat="1" applyFont="1" applyFill="1"/>
    <xf numFmtId="2" fontId="2" fillId="0" borderId="0" xfId="0" applyNumberFormat="1" applyFont="1" applyFill="1" applyAlignment="1"/>
    <xf numFmtId="165" fontId="2" fillId="0" borderId="0" xfId="0" applyNumberFormat="1" applyFont="1" applyFill="1" applyAlignment="1"/>
    <xf numFmtId="37" fontId="2" fillId="0" borderId="0" xfId="0" applyNumberFormat="1" applyFont="1" applyBorder="1" applyAlignment="1"/>
    <xf numFmtId="37" fontId="2" fillId="0" borderId="0" xfId="0" applyNumberFormat="1" applyFont="1" applyFill="1" applyBorder="1" applyAlignment="1"/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3" fontId="1" fillId="0" borderId="0" xfId="0" applyNumberFormat="1" applyFont="1" applyAlignment="1"/>
    <xf numFmtId="165" fontId="1" fillId="0" borderId="0" xfId="0" applyNumberFormat="1" applyFont="1" applyAlignment="1"/>
    <xf numFmtId="2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37" fontId="1" fillId="0" borderId="0" xfId="0" applyNumberFormat="1" applyFont="1" applyFill="1" applyAlignment="1"/>
    <xf numFmtId="3" fontId="1" fillId="0" borderId="0" xfId="0" applyNumberFormat="1" applyFont="1" applyFill="1" applyAlignment="1"/>
    <xf numFmtId="165" fontId="1" fillId="0" borderId="0" xfId="0" applyNumberFormat="1" applyFont="1" applyFill="1" applyAlignment="1"/>
    <xf numFmtId="0" fontId="2" fillId="0" borderId="0" xfId="0" applyFont="1" applyFill="1" applyBorder="1" applyAlignment="1"/>
    <xf numFmtId="164" fontId="2" fillId="0" borderId="0" xfId="0" applyNumberFormat="1" applyFont="1" applyFill="1" applyAlignment="1">
      <alignment horizontal="center"/>
    </xf>
    <xf numFmtId="37" fontId="2" fillId="0" borderId="0" xfId="1" applyNumberFormat="1" applyFont="1" applyFill="1"/>
    <xf numFmtId="3" fontId="2" fillId="0" borderId="0" xfId="0" applyNumberFormat="1" applyFont="1" applyFill="1" applyAlignment="1"/>
    <xf numFmtId="0" fontId="2" fillId="0" borderId="0" xfId="0" applyFont="1" applyFill="1" applyAlignment="1">
      <alignment horizontal="left"/>
    </xf>
    <xf numFmtId="3" fontId="2" fillId="0" borderId="0" xfId="0" applyNumberFormat="1" applyFont="1" applyFill="1"/>
    <xf numFmtId="37" fontId="2" fillId="0" borderId="0" xfId="0" applyNumberFormat="1" applyFont="1" applyFill="1" applyBorder="1"/>
    <xf numFmtId="37" fontId="2" fillId="0" borderId="1" xfId="0" applyNumberFormat="1" applyFont="1" applyFill="1" applyBorder="1"/>
    <xf numFmtId="2" fontId="2" fillId="0" borderId="0" xfId="1" applyNumberFormat="1" applyFont="1" applyFill="1"/>
    <xf numFmtId="37" fontId="2" fillId="0" borderId="0" xfId="1" applyNumberFormat="1" applyFont="1" applyFill="1" applyBorder="1"/>
    <xf numFmtId="37" fontId="2" fillId="0" borderId="0" xfId="2" applyNumberFormat="1" applyFont="1" applyFill="1"/>
    <xf numFmtId="37" fontId="2" fillId="0" borderId="0" xfId="2" applyNumberFormat="1" applyFont="1"/>
    <xf numFmtId="37" fontId="1" fillId="0" borderId="1" xfId="0" applyNumberFormat="1" applyFont="1" applyBorder="1" applyAlignment="1"/>
    <xf numFmtId="37" fontId="2" fillId="0" borderId="1" xfId="0" applyNumberFormat="1" applyFont="1" applyFill="1" applyBorder="1" applyAlignment="1"/>
    <xf numFmtId="37" fontId="1" fillId="0" borderId="0" xfId="2" applyNumberFormat="1" applyFont="1"/>
    <xf numFmtId="2" fontId="2" fillId="0" borderId="0" xfId="0" applyNumberFormat="1" applyFont="1" applyBorder="1" applyAlignment="1"/>
    <xf numFmtId="2" fontId="1" fillId="0" borderId="0" xfId="0" applyNumberFormat="1" applyFont="1" applyBorder="1" applyAlignment="1"/>
    <xf numFmtId="37" fontId="1" fillId="0" borderId="0" xfId="0" applyNumberFormat="1" applyFont="1" applyBorder="1" applyAlignment="1"/>
    <xf numFmtId="43" fontId="2" fillId="0" borderId="0" xfId="3" applyFont="1" applyAlignment="1"/>
    <xf numFmtId="43" fontId="2" fillId="0" borderId="0" xfId="3" applyFont="1" applyFill="1" applyAlignment="1"/>
    <xf numFmtId="43" fontId="2" fillId="0" borderId="0" xfId="3" applyFont="1"/>
    <xf numFmtId="43" fontId="2" fillId="0" borderId="1" xfId="3" applyFont="1" applyBorder="1"/>
    <xf numFmtId="43" fontId="2" fillId="0" borderId="0" xfId="3" applyFont="1" applyBorder="1" applyAlignment="1"/>
    <xf numFmtId="43" fontId="1" fillId="0" borderId="0" xfId="3" applyFont="1" applyAlignment="1"/>
    <xf numFmtId="43" fontId="2" fillId="0" borderId="0" xfId="3" applyFont="1" applyFill="1"/>
    <xf numFmtId="43" fontId="2" fillId="0" borderId="1" xfId="3" applyFont="1" applyFill="1" applyBorder="1"/>
    <xf numFmtId="43" fontId="2" fillId="0" borderId="0" xfId="3" applyFont="1" applyFill="1" applyBorder="1"/>
    <xf numFmtId="43" fontId="1" fillId="0" borderId="0" xfId="3" applyFont="1" applyFill="1" applyAlignment="1"/>
    <xf numFmtId="43" fontId="2" fillId="0" borderId="0" xfId="3" applyFont="1" applyFill="1" applyBorder="1" applyAlignment="1"/>
    <xf numFmtId="43" fontId="1" fillId="0" borderId="1" xfId="3" applyFont="1" applyBorder="1" applyAlignment="1"/>
    <xf numFmtId="43" fontId="2" fillId="0" borderId="1" xfId="3" applyFont="1" applyFill="1" applyBorder="1" applyAlignment="1"/>
    <xf numFmtId="0" fontId="5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0" xfId="0" applyNumberFormat="1" applyFont="1" applyAlignment="1"/>
    <xf numFmtId="0" fontId="5" fillId="0" borderId="0" xfId="0" applyNumberFormat="1" applyFont="1" applyBorder="1" applyAlignment="1">
      <alignment horizontal="centerContinuous"/>
    </xf>
    <xf numFmtId="164" fontId="5" fillId="0" borderId="2" xfId="0" applyNumberFormat="1" applyFont="1" applyBorder="1" applyAlignment="1">
      <alignment horizontal="center"/>
    </xf>
    <xf numFmtId="0" fontId="2" fillId="0" borderId="0" xfId="0" applyNumberFormat="1" applyFont="1" applyAlignment="1" applyProtection="1">
      <protection locked="0"/>
    </xf>
    <xf numFmtId="164" fontId="5" fillId="0" borderId="0" xfId="0" applyNumberFormat="1" applyFont="1" applyAlignment="1"/>
    <xf numFmtId="0" fontId="1" fillId="0" borderId="4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quotePrefix="1" applyNumberFormat="1" applyFont="1" applyAlignment="1" applyProtection="1">
      <alignment horizontal="center"/>
      <protection locked="0"/>
    </xf>
    <xf numFmtId="2" fontId="2" fillId="0" borderId="0" xfId="0" applyNumberFormat="1" applyFont="1" applyFill="1" applyBorder="1" applyAlignment="1"/>
    <xf numFmtId="39" fontId="2" fillId="0" borderId="1" xfId="0" applyNumberFormat="1" applyFont="1" applyBorder="1" applyAlignment="1"/>
    <xf numFmtId="39" fontId="1" fillId="0" borderId="3" xfId="0" applyNumberFormat="1" applyFont="1" applyBorder="1" applyAlignment="1"/>
    <xf numFmtId="37" fontId="1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37" fontId="1" fillId="0" borderId="3" xfId="0" applyNumberFormat="1" applyFont="1" applyBorder="1" applyAlignment="1"/>
    <xf numFmtId="43" fontId="1" fillId="0" borderId="0" xfId="3" applyFont="1" applyBorder="1" applyAlignment="1"/>
    <xf numFmtId="168" fontId="2" fillId="0" borderId="0" xfId="3" applyNumberFormat="1" applyFont="1" applyAlignment="1"/>
    <xf numFmtId="167" fontId="2" fillId="0" borderId="0" xfId="0" applyNumberFormat="1" applyFont="1" applyFill="1" applyBorder="1" applyAlignment="1">
      <alignment horizontal="center"/>
    </xf>
    <xf numFmtId="168" fontId="1" fillId="0" borderId="1" xfId="3" applyNumberFormat="1" applyFont="1" applyBorder="1" applyAlignment="1"/>
    <xf numFmtId="37" fontId="1" fillId="0" borderId="0" xfId="2" applyNumberFormat="1" applyFont="1" applyBorder="1"/>
    <xf numFmtId="168" fontId="1" fillId="0" borderId="0" xfId="2" applyNumberFormat="1" applyFont="1"/>
    <xf numFmtId="43" fontId="2" fillId="0" borderId="0" xfId="3" applyFont="1" applyBorder="1"/>
    <xf numFmtId="37" fontId="2" fillId="0" borderId="0" xfId="0" applyNumberFormat="1" applyFont="1" applyBorder="1"/>
    <xf numFmtId="39" fontId="1" fillId="0" borderId="1" xfId="0" applyNumberFormat="1" applyFont="1" applyBorder="1" applyAlignment="1"/>
    <xf numFmtId="0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8" fontId="2" fillId="0" borderId="0" xfId="3" applyNumberFormat="1" applyFont="1"/>
    <xf numFmtId="168" fontId="2" fillId="0" borderId="0" xfId="1" applyNumberFormat="1" applyFont="1"/>
    <xf numFmtId="168" fontId="2" fillId="0" borderId="0" xfId="0" applyNumberFormat="1" applyFont="1" applyAlignment="1"/>
    <xf numFmtId="168" fontId="1" fillId="0" borderId="0" xfId="3" applyNumberFormat="1" applyFont="1" applyAlignment="1"/>
    <xf numFmtId="168" fontId="1" fillId="0" borderId="0" xfId="0" applyNumberFormat="1" applyFont="1" applyAlignment="1"/>
    <xf numFmtId="3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39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10" fontId="2" fillId="0" borderId="0" xfId="5" applyNumberFormat="1" applyFont="1" applyBorder="1" applyAlignment="1"/>
    <xf numFmtId="37" fontId="1" fillId="0" borderId="0" xfId="2" applyNumberFormat="1" applyFont="1" applyFill="1"/>
    <xf numFmtId="2" fontId="1" fillId="0" borderId="5" xfId="0" applyNumberFormat="1" applyFont="1" applyFill="1" applyBorder="1" applyAlignment="1"/>
    <xf numFmtId="10" fontId="2" fillId="0" borderId="0" xfId="5" applyNumberFormat="1" applyFont="1" applyFill="1" applyBorder="1" applyAlignment="1"/>
    <xf numFmtId="2" fontId="1" fillId="0" borderId="0" xfId="0" applyNumberFormat="1" applyFont="1" applyFill="1" applyBorder="1" applyAlignment="1"/>
    <xf numFmtId="0" fontId="6" fillId="0" borderId="0" xfId="0" applyFont="1" applyAlignment="1">
      <alignment vertical="center"/>
    </xf>
  </cellXfs>
  <cellStyles count="6">
    <cellStyle name="Comma" xfId="3" builtinId="3"/>
    <cellStyle name="Comma 2" xfId="4" xr:uid="{CA471F32-279D-43FF-9F64-99E5E1B9AFF1}"/>
    <cellStyle name="Normal" xfId="0" builtinId="0"/>
    <cellStyle name="Normal_ACCTS" xfId="2" xr:uid="{00000000-0005-0000-0000-000002000000}"/>
    <cellStyle name="Normal_CALC" xfId="1" xr:uid="{00000000-0005-0000-0000-000003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6</xdr:col>
      <xdr:colOff>571835</xdr:colOff>
      <xdr:row>12</xdr:row>
      <xdr:rowOff>38265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3A5E82-ED37-49BB-B0C5-3C8D88367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1143000"/>
          <a:ext cx="2400635" cy="11812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gov.sharepoint.com/T&amp;D%20Rider%2065/TDSIC%201/Exhibits%20and%20WPs/Filing%20Version%20-%20Workpapers/support%20worksheets/TDSIC%20Data%20Request%201.6_LLF%20%20HLF%20Voltage%20Differentiated%2012%20ME%20June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MACRO"/>
      <sheetName val="INPUT"/>
      <sheetName val="DATA7020"/>
      <sheetName val="recapdata"/>
      <sheetName val="MASTER"/>
      <sheetName val="JANUARY 2016"/>
      <sheetName val="FEBRUARY 2016"/>
      <sheetName val="MARCH 2016"/>
      <sheetName val="APRIL 2016"/>
      <sheetName val="MAY 2016"/>
      <sheetName val="JUNE 2016"/>
      <sheetName val="JULY 2015"/>
      <sheetName val="AUGUST 2015"/>
      <sheetName val="SEPTEMBER 2015"/>
      <sheetName val="OCTOBER 2015"/>
      <sheetName val="NOVEMBER 2015"/>
      <sheetName val="DECEMBER 2015"/>
      <sheetName val="SUMMARY JUL15-JUN16"/>
      <sheetName val="Sheet5"/>
      <sheetName val="Sheet3"/>
      <sheetName val="Sheet6"/>
      <sheetName val="Sheet7"/>
      <sheetName val="Sheet2"/>
      <sheetName val="Sheet1"/>
      <sheetName val="Monthly Summary"/>
    </sheetNames>
    <sheetDataSet>
      <sheetData sheetId="0"/>
      <sheetData sheetId="1">
        <row r="21">
          <cell r="B21" t="str">
            <v>JUNE</v>
          </cell>
        </row>
        <row r="22">
          <cell r="B22" t="str">
            <v>062016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FCB23-A4E2-45E0-8C5F-1879ABD06838}">
  <dimension ref="A1:A5"/>
  <sheetViews>
    <sheetView tabSelected="1" zoomScaleNormal="100" workbookViewId="0">
      <selection activeCell="D7" sqref="D7"/>
    </sheetView>
  </sheetViews>
  <sheetFormatPr defaultRowHeight="15" x14ac:dyDescent="0.25"/>
  <sheetData>
    <row r="1" spans="1:1" x14ac:dyDescent="0.25">
      <c r="A1" s="138" t="s">
        <v>243</v>
      </c>
    </row>
    <row r="2" spans="1:1" x14ac:dyDescent="0.25">
      <c r="A2" s="138" t="s">
        <v>244</v>
      </c>
    </row>
    <row r="3" spans="1:1" x14ac:dyDescent="0.25">
      <c r="A3" s="138" t="s">
        <v>245</v>
      </c>
    </row>
    <row r="4" spans="1:1" x14ac:dyDescent="0.25">
      <c r="A4" s="138" t="s">
        <v>246</v>
      </c>
    </row>
    <row r="5" spans="1:1" x14ac:dyDescent="0.25">
      <c r="A5" s="138"/>
    </row>
  </sheetData>
  <pageMargins left="0.7" right="0.7" top="1" bottom="0.75" header="0.3" footer="0.3"/>
  <pageSetup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1"/>
  <sheetViews>
    <sheetView zoomScale="90" zoomScaleNormal="90" zoomScalePageLayoutView="40" workbookViewId="0">
      <selection activeCell="I10" sqref="I10"/>
    </sheetView>
  </sheetViews>
  <sheetFormatPr defaultColWidth="11.28515625" defaultRowHeight="15" x14ac:dyDescent="0.2"/>
  <cols>
    <col min="1" max="1" width="11.140625" style="5" bestFit="1" customWidth="1"/>
    <col min="2" max="2" width="2.5703125" style="5" customWidth="1"/>
    <col min="3" max="3" width="2.28515625" style="2" customWidth="1"/>
    <col min="4" max="4" width="63.85546875" style="2" customWidth="1"/>
    <col min="5" max="5" width="2.7109375" style="2" customWidth="1"/>
    <col min="6" max="6" width="15.42578125" style="2" bestFit="1" customWidth="1"/>
    <col min="7" max="7" width="2.7109375" style="2" customWidth="1"/>
    <col min="8" max="8" width="13.5703125" style="34" bestFit="1" customWidth="1"/>
    <col min="9" max="9" width="2.7109375" style="2" customWidth="1"/>
    <col min="10" max="10" width="15" style="6" customWidth="1"/>
    <col min="11" max="11" width="2.7109375" style="2" customWidth="1"/>
    <col min="12" max="12" width="24.5703125" style="7" bestFit="1" customWidth="1"/>
    <col min="13" max="13" width="2.7109375" style="7" customWidth="1"/>
    <col min="14" max="14" width="17.5703125" style="8" bestFit="1" customWidth="1"/>
    <col min="15" max="15" width="2.7109375" style="8" customWidth="1"/>
    <col min="16" max="16" width="18.140625" style="9" bestFit="1" customWidth="1"/>
    <col min="17" max="17" width="2.7109375" style="8" customWidth="1"/>
    <col min="18" max="18" width="15.5703125" style="8" bestFit="1" customWidth="1"/>
    <col min="19" max="19" width="2.7109375" style="2" customWidth="1"/>
    <col min="20" max="20" width="11.42578125" style="2" bestFit="1" customWidth="1"/>
    <col min="21" max="21" width="2.7109375" style="2" customWidth="1"/>
    <col min="22" max="22" width="15.28515625" style="10" bestFit="1" customWidth="1"/>
    <col min="23" max="24" width="11.28515625" style="2"/>
    <col min="25" max="25" width="1.7109375" style="2" customWidth="1"/>
    <col min="26" max="26" width="16.7109375" style="2" bestFit="1" customWidth="1"/>
    <col min="27" max="16384" width="11.28515625" style="2"/>
  </cols>
  <sheetData>
    <row r="1" spans="1:26" ht="15.75" x14ac:dyDescent="0.25">
      <c r="A1" s="27" t="s">
        <v>238</v>
      </c>
    </row>
    <row r="2" spans="1:26" ht="15.75" x14ac:dyDescent="0.25">
      <c r="A2" s="3" t="s">
        <v>105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6" ht="15.75" x14ac:dyDescent="0.25">
      <c r="A3" s="3" t="s">
        <v>237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6" ht="15.75" x14ac:dyDescent="0.25">
      <c r="A4" s="3" t="s">
        <v>236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6" x14ac:dyDescent="0.2">
      <c r="C5" s="1"/>
      <c r="D5" s="1"/>
      <c r="E5" s="1"/>
      <c r="F5" s="1"/>
      <c r="G5" s="1"/>
      <c r="H5" s="4"/>
      <c r="I5" s="1"/>
      <c r="K5" s="1"/>
      <c r="S5" s="1"/>
      <c r="T5" s="1"/>
      <c r="U5" s="1"/>
    </row>
    <row r="6" spans="1:26" ht="15.75" x14ac:dyDescent="0.25">
      <c r="C6" s="1"/>
      <c r="D6" s="1"/>
      <c r="E6" s="1"/>
      <c r="F6" s="94" t="s">
        <v>87</v>
      </c>
      <c r="G6" s="1"/>
      <c r="H6" s="4"/>
      <c r="I6" s="1"/>
      <c r="J6" s="12" t="s">
        <v>0</v>
      </c>
      <c r="K6" s="1"/>
      <c r="L6" s="13" t="s">
        <v>1</v>
      </c>
      <c r="S6" s="14" t="s">
        <v>2</v>
      </c>
      <c r="U6" s="15"/>
      <c r="V6" s="103" t="s">
        <v>3</v>
      </c>
    </row>
    <row r="7" spans="1:26" ht="15.75" x14ac:dyDescent="0.25">
      <c r="C7" s="1"/>
      <c r="D7" s="1"/>
      <c r="E7" s="1"/>
      <c r="F7" s="94" t="s">
        <v>88</v>
      </c>
      <c r="G7" s="1"/>
      <c r="H7" s="14" t="s">
        <v>4</v>
      </c>
      <c r="I7" s="1"/>
      <c r="J7" s="12" t="s">
        <v>5</v>
      </c>
      <c r="K7" s="1" t="s">
        <v>6</v>
      </c>
      <c r="L7" s="13" t="s">
        <v>7</v>
      </c>
      <c r="M7" s="16"/>
      <c r="N7" s="17" t="s">
        <v>8</v>
      </c>
      <c r="P7" s="18" t="s">
        <v>9</v>
      </c>
      <c r="R7" s="19"/>
      <c r="S7" s="20" t="s">
        <v>10</v>
      </c>
      <c r="T7" s="21"/>
      <c r="U7" s="22"/>
      <c r="V7" s="103" t="s">
        <v>11</v>
      </c>
    </row>
    <row r="8" spans="1:26" ht="15.75" x14ac:dyDescent="0.25">
      <c r="C8" s="1"/>
      <c r="D8" s="14" t="s">
        <v>12</v>
      </c>
      <c r="E8" s="1"/>
      <c r="F8" s="95" t="s">
        <v>89</v>
      </c>
      <c r="G8" s="1"/>
      <c r="H8" s="14" t="s">
        <v>13</v>
      </c>
      <c r="I8" s="1" t="s">
        <v>6</v>
      </c>
      <c r="J8" s="12" t="s">
        <v>14</v>
      </c>
      <c r="K8" s="1"/>
      <c r="L8" s="23" t="s">
        <v>171</v>
      </c>
      <c r="M8" s="24"/>
      <c r="N8" s="17" t="s">
        <v>15</v>
      </c>
      <c r="P8" s="18" t="s">
        <v>16</v>
      </c>
      <c r="R8" s="25" t="s">
        <v>17</v>
      </c>
      <c r="S8" s="1"/>
      <c r="T8" s="102" t="s">
        <v>18</v>
      </c>
      <c r="U8" s="26"/>
      <c r="V8" s="103" t="s">
        <v>19</v>
      </c>
    </row>
    <row r="9" spans="1:26" s="31" customFormat="1" ht="15.75" x14ac:dyDescent="0.25">
      <c r="A9" s="27"/>
      <c r="B9" s="27"/>
      <c r="C9" s="28"/>
      <c r="D9" s="29" t="s">
        <v>20</v>
      </c>
      <c r="E9" s="28" t="s">
        <v>6</v>
      </c>
      <c r="F9" s="96" t="s">
        <v>21</v>
      </c>
      <c r="G9" s="28"/>
      <c r="H9" s="96" t="s">
        <v>22</v>
      </c>
      <c r="I9" s="97"/>
      <c r="J9" s="96" t="s">
        <v>23</v>
      </c>
      <c r="K9" s="98"/>
      <c r="L9" s="99">
        <v>-5</v>
      </c>
      <c r="M9" s="100"/>
      <c r="N9" s="99">
        <v>-6</v>
      </c>
      <c r="O9" s="101"/>
      <c r="P9" s="99">
        <v>-7</v>
      </c>
      <c r="Q9" s="100"/>
      <c r="R9" s="99">
        <v>-8</v>
      </c>
      <c r="S9" s="100"/>
      <c r="T9" s="104" t="s">
        <v>90</v>
      </c>
      <c r="U9" s="28" t="s">
        <v>6</v>
      </c>
      <c r="V9" s="99">
        <v>-10</v>
      </c>
    </row>
    <row r="10" spans="1:26" s="31" customFormat="1" ht="15.75" x14ac:dyDescent="0.25">
      <c r="A10" s="27"/>
      <c r="B10" s="27"/>
      <c r="C10" s="28"/>
      <c r="D10" s="26"/>
      <c r="E10" s="28"/>
      <c r="F10" s="121"/>
      <c r="G10" s="28"/>
      <c r="H10" s="121"/>
      <c r="I10" s="97"/>
      <c r="J10" s="121"/>
      <c r="K10" s="98"/>
      <c r="L10" s="122"/>
      <c r="M10" s="100"/>
      <c r="N10" s="122"/>
      <c r="O10" s="101"/>
      <c r="P10" s="122"/>
      <c r="Q10" s="100"/>
      <c r="R10" s="122"/>
      <c r="S10" s="100"/>
      <c r="T10" s="104"/>
      <c r="U10" s="28"/>
      <c r="V10" s="122"/>
      <c r="X10" s="31" t="s">
        <v>239</v>
      </c>
    </row>
    <row r="11" spans="1:26" x14ac:dyDescent="0.2">
      <c r="C11" s="1"/>
      <c r="D11" s="1"/>
      <c r="E11" s="1"/>
      <c r="F11" s="1"/>
      <c r="G11" s="1"/>
      <c r="H11" s="4"/>
      <c r="I11" s="1"/>
      <c r="K11" s="1"/>
      <c r="M11" s="7" t="s">
        <v>24</v>
      </c>
      <c r="S11" s="1"/>
      <c r="T11" s="1"/>
      <c r="U11" s="1"/>
      <c r="X11" s="34" t="s">
        <v>240</v>
      </c>
      <c r="Y11" s="34"/>
      <c r="Z11" s="34" t="s">
        <v>241</v>
      </c>
    </row>
    <row r="12" spans="1:26" s="33" customFormat="1" ht="15.75" x14ac:dyDescent="0.25">
      <c r="A12" s="5"/>
      <c r="B12" s="32" t="s">
        <v>25</v>
      </c>
      <c r="E12" s="2"/>
      <c r="F12" s="2"/>
      <c r="G12" s="2"/>
      <c r="H12" s="34"/>
      <c r="I12" s="2"/>
      <c r="J12" s="35"/>
      <c r="K12" s="2"/>
      <c r="L12" s="7"/>
      <c r="M12" s="7"/>
      <c r="N12" s="8"/>
      <c r="O12" s="8"/>
      <c r="P12" s="9"/>
      <c r="Q12" s="8"/>
      <c r="R12" s="8"/>
      <c r="S12" s="2"/>
      <c r="T12" s="2"/>
      <c r="U12" s="2"/>
      <c r="V12" s="10"/>
      <c r="X12" s="132" t="s">
        <v>228</v>
      </c>
      <c r="Y12" s="132"/>
      <c r="Z12" s="132" t="s">
        <v>242</v>
      </c>
    </row>
    <row r="13" spans="1:26" s="33" customFormat="1" ht="15.75" x14ac:dyDescent="0.25">
      <c r="A13" s="5"/>
      <c r="B13" s="32"/>
      <c r="E13" s="2"/>
      <c r="F13" s="2"/>
      <c r="G13" s="2"/>
      <c r="H13" s="34"/>
      <c r="I13" s="2"/>
      <c r="J13" s="35"/>
      <c r="K13" s="2"/>
      <c r="L13" s="7"/>
      <c r="M13" s="7"/>
      <c r="N13" s="8"/>
      <c r="O13" s="8"/>
      <c r="P13" s="9"/>
      <c r="Q13" s="8"/>
      <c r="R13" s="8"/>
      <c r="S13" s="2"/>
      <c r="T13" s="2"/>
      <c r="U13" s="2"/>
      <c r="V13" s="10"/>
    </row>
    <row r="14" spans="1:26" s="33" customFormat="1" x14ac:dyDescent="0.2">
      <c r="A14" s="5">
        <v>311</v>
      </c>
      <c r="B14" s="5"/>
      <c r="C14" s="36" t="s">
        <v>26</v>
      </c>
      <c r="E14" s="2"/>
      <c r="F14" s="2"/>
      <c r="G14" s="2"/>
      <c r="H14" s="34"/>
      <c r="I14" s="2"/>
      <c r="J14" s="35"/>
      <c r="K14" s="2"/>
      <c r="L14" s="37"/>
      <c r="M14" s="38"/>
      <c r="N14" s="38"/>
      <c r="O14" s="38"/>
      <c r="P14" s="38"/>
      <c r="Q14" s="38"/>
      <c r="R14" s="38"/>
      <c r="S14" s="2"/>
      <c r="T14" s="5"/>
      <c r="U14" s="11"/>
      <c r="V14" s="10"/>
    </row>
    <row r="15" spans="1:26" s="33" customFormat="1" x14ac:dyDescent="0.2">
      <c r="A15" s="5"/>
      <c r="B15" s="5"/>
      <c r="C15" s="2"/>
      <c r="D15" s="36" t="s">
        <v>119</v>
      </c>
      <c r="E15" s="2"/>
      <c r="F15" s="114">
        <v>43465</v>
      </c>
      <c r="G15" s="2"/>
      <c r="H15" s="34" t="s">
        <v>182</v>
      </c>
      <c r="I15" s="2" t="s">
        <v>94</v>
      </c>
      <c r="J15" s="35">
        <v>-5</v>
      </c>
      <c r="K15" s="2"/>
      <c r="L15" s="83">
        <v>24727.48</v>
      </c>
      <c r="M15" s="40"/>
      <c r="N15" s="44">
        <v>25964</v>
      </c>
      <c r="O15" s="39"/>
      <c r="P15" s="39">
        <v>0</v>
      </c>
      <c r="Q15" s="39"/>
      <c r="R15" s="39">
        <v>0</v>
      </c>
      <c r="S15" s="2"/>
      <c r="T15" s="81">
        <v>0</v>
      </c>
      <c r="U15" s="81"/>
      <c r="V15" s="81">
        <v>0</v>
      </c>
      <c r="X15" s="133">
        <f>ROUND(+T15/100,4)</f>
        <v>0</v>
      </c>
      <c r="Z15" s="48">
        <f>+N15</f>
        <v>25964</v>
      </c>
    </row>
    <row r="16" spans="1:26" s="33" customFormat="1" x14ac:dyDescent="0.2">
      <c r="A16" s="5"/>
      <c r="B16" s="5"/>
      <c r="C16" s="2"/>
      <c r="D16" s="36" t="s">
        <v>120</v>
      </c>
      <c r="E16" s="2"/>
      <c r="F16" s="114">
        <v>43465</v>
      </c>
      <c r="G16" s="2"/>
      <c r="H16" s="34" t="s">
        <v>182</v>
      </c>
      <c r="I16" s="2" t="s">
        <v>94</v>
      </c>
      <c r="J16" s="35">
        <v>-5</v>
      </c>
      <c r="K16" s="2"/>
      <c r="L16" s="83">
        <v>442309.18</v>
      </c>
      <c r="M16" s="40"/>
      <c r="N16" s="39">
        <v>464425</v>
      </c>
      <c r="O16" s="39"/>
      <c r="P16" s="39">
        <v>0</v>
      </c>
      <c r="Q16" s="39"/>
      <c r="R16" s="39">
        <v>0</v>
      </c>
      <c r="S16" s="2"/>
      <c r="T16" s="81">
        <v>0</v>
      </c>
      <c r="U16" s="81"/>
      <c r="V16" s="81">
        <v>0</v>
      </c>
      <c r="X16" s="133">
        <f t="shared" ref="X16:X38" si="0">ROUND(+T16/100,4)</f>
        <v>0</v>
      </c>
      <c r="Z16" s="48">
        <f t="shared" ref="Z16:Z38" si="1">+N16</f>
        <v>464425</v>
      </c>
    </row>
    <row r="17" spans="1:26" s="33" customFormat="1" x14ac:dyDescent="0.2">
      <c r="A17" s="5"/>
      <c r="B17" s="5"/>
      <c r="C17" s="2"/>
      <c r="D17" s="36" t="s">
        <v>121</v>
      </c>
      <c r="E17" s="2"/>
      <c r="F17" s="114">
        <v>44926</v>
      </c>
      <c r="G17" s="2"/>
      <c r="H17" s="34" t="s">
        <v>182</v>
      </c>
      <c r="I17" s="2" t="s">
        <v>94</v>
      </c>
      <c r="J17" s="35">
        <v>-12</v>
      </c>
      <c r="K17" s="2"/>
      <c r="L17" s="83">
        <v>19632.900000000001</v>
      </c>
      <c r="M17" s="40"/>
      <c r="N17" s="39">
        <v>16866</v>
      </c>
      <c r="O17" s="39"/>
      <c r="P17" s="39">
        <v>5123</v>
      </c>
      <c r="Q17" s="39"/>
      <c r="R17" s="39">
        <v>1284</v>
      </c>
      <c r="S17" s="2"/>
      <c r="T17" s="5">
        <v>6.54</v>
      </c>
      <c r="U17" s="11"/>
      <c r="V17" s="10">
        <v>4</v>
      </c>
      <c r="X17" s="133">
        <f t="shared" si="0"/>
        <v>6.54E-2</v>
      </c>
      <c r="Z17" s="48">
        <f t="shared" si="1"/>
        <v>16866</v>
      </c>
    </row>
    <row r="18" spans="1:26" s="33" customFormat="1" x14ac:dyDescent="0.2">
      <c r="A18" s="5"/>
      <c r="B18" s="5"/>
      <c r="C18" s="2"/>
      <c r="D18" s="36" t="s">
        <v>122</v>
      </c>
      <c r="E18" s="2"/>
      <c r="F18" s="114">
        <v>44926</v>
      </c>
      <c r="G18" s="2"/>
      <c r="H18" s="34" t="s">
        <v>182</v>
      </c>
      <c r="I18" s="2" t="s">
        <v>94</v>
      </c>
      <c r="J18" s="35">
        <v>-12</v>
      </c>
      <c r="K18" s="2"/>
      <c r="L18" s="83">
        <v>25584.18</v>
      </c>
      <c r="M18" s="40"/>
      <c r="N18" s="39">
        <v>22032</v>
      </c>
      <c r="O18" s="39"/>
      <c r="P18" s="39">
        <v>6622</v>
      </c>
      <c r="Q18" s="39"/>
      <c r="R18" s="39">
        <v>1660</v>
      </c>
      <c r="S18" s="2"/>
      <c r="T18" s="5">
        <v>6.49</v>
      </c>
      <c r="U18" s="11"/>
      <c r="V18" s="10">
        <v>4</v>
      </c>
      <c r="X18" s="133">
        <f t="shared" si="0"/>
        <v>6.4899999999999999E-2</v>
      </c>
      <c r="Z18" s="48">
        <f t="shared" si="1"/>
        <v>22032</v>
      </c>
    </row>
    <row r="19" spans="1:26" s="33" customFormat="1" x14ac:dyDescent="0.2">
      <c r="A19" s="46"/>
      <c r="B19" s="46"/>
      <c r="C19" s="42"/>
      <c r="D19" s="67" t="s">
        <v>123</v>
      </c>
      <c r="E19" s="42"/>
      <c r="F19" s="114">
        <v>44926</v>
      </c>
      <c r="G19" s="42"/>
      <c r="H19" s="43" t="s">
        <v>182</v>
      </c>
      <c r="I19" s="42" t="s">
        <v>94</v>
      </c>
      <c r="J19" s="64">
        <v>-12</v>
      </c>
      <c r="K19" s="42"/>
      <c r="L19" s="87">
        <v>76036089.989999995</v>
      </c>
      <c r="M19" s="45"/>
      <c r="N19" s="44">
        <v>58672855</v>
      </c>
      <c r="O19" s="44"/>
      <c r="P19" s="44">
        <v>26487566</v>
      </c>
      <c r="Q19" s="44"/>
      <c r="R19" s="44">
        <v>6646316</v>
      </c>
      <c r="S19" s="42"/>
      <c r="T19" s="46">
        <v>8.74</v>
      </c>
      <c r="U19" s="66"/>
      <c r="V19" s="47">
        <v>4</v>
      </c>
      <c r="X19" s="133">
        <f t="shared" si="0"/>
        <v>8.7400000000000005E-2</v>
      </c>
      <c r="Z19" s="48">
        <f t="shared" si="1"/>
        <v>58672855</v>
      </c>
    </row>
    <row r="20" spans="1:26" s="33" customFormat="1" x14ac:dyDescent="0.2">
      <c r="A20" s="46"/>
      <c r="B20" s="46"/>
      <c r="C20" s="42"/>
      <c r="D20" s="67" t="s">
        <v>139</v>
      </c>
      <c r="E20" s="42"/>
      <c r="F20" s="114">
        <v>46904</v>
      </c>
      <c r="G20" s="42"/>
      <c r="H20" s="43" t="s">
        <v>182</v>
      </c>
      <c r="I20" s="42" t="s">
        <v>94</v>
      </c>
      <c r="J20" s="64">
        <v>-6</v>
      </c>
      <c r="K20" s="42"/>
      <c r="L20" s="87">
        <v>3651013.62</v>
      </c>
      <c r="M20" s="45"/>
      <c r="N20" s="44">
        <v>795147</v>
      </c>
      <c r="O20" s="44"/>
      <c r="P20" s="44">
        <v>3074927</v>
      </c>
      <c r="Q20" s="44"/>
      <c r="R20" s="44">
        <v>327470</v>
      </c>
      <c r="S20" s="42"/>
      <c r="T20" s="46">
        <v>8.9700000000000006</v>
      </c>
      <c r="U20" s="66"/>
      <c r="V20" s="47">
        <v>9.4</v>
      </c>
      <c r="X20" s="133">
        <f t="shared" si="0"/>
        <v>8.9700000000000002E-2</v>
      </c>
      <c r="Z20" s="48">
        <f t="shared" si="1"/>
        <v>795147</v>
      </c>
    </row>
    <row r="21" spans="1:26" s="33" customFormat="1" x14ac:dyDescent="0.2">
      <c r="A21" s="46"/>
      <c r="B21" s="46"/>
      <c r="C21" s="42"/>
      <c r="D21" s="67" t="s">
        <v>140</v>
      </c>
      <c r="E21" s="42"/>
      <c r="F21" s="114">
        <v>46904</v>
      </c>
      <c r="G21" s="42"/>
      <c r="H21" s="43" t="s">
        <v>182</v>
      </c>
      <c r="I21" s="42" t="s">
        <v>94</v>
      </c>
      <c r="J21" s="64">
        <v>-6</v>
      </c>
      <c r="K21" s="42"/>
      <c r="L21" s="87">
        <v>1306400.78</v>
      </c>
      <c r="M21" s="45"/>
      <c r="N21" s="44">
        <v>360541</v>
      </c>
      <c r="O21" s="44"/>
      <c r="P21" s="44">
        <v>1024244</v>
      </c>
      <c r="Q21" s="44"/>
      <c r="R21" s="44">
        <v>109088</v>
      </c>
      <c r="S21" s="42"/>
      <c r="T21" s="46">
        <v>8.35</v>
      </c>
      <c r="U21" s="66"/>
      <c r="V21" s="47">
        <v>9.4</v>
      </c>
      <c r="X21" s="133">
        <f t="shared" si="0"/>
        <v>8.3500000000000005E-2</v>
      </c>
      <c r="Z21" s="48">
        <f t="shared" si="1"/>
        <v>360541</v>
      </c>
    </row>
    <row r="22" spans="1:26" s="33" customFormat="1" x14ac:dyDescent="0.2">
      <c r="A22" s="5"/>
      <c r="B22" s="5"/>
      <c r="C22" s="2"/>
      <c r="D22" s="36" t="s">
        <v>141</v>
      </c>
      <c r="E22" s="2"/>
      <c r="F22" s="114">
        <v>46904</v>
      </c>
      <c r="G22" s="2"/>
      <c r="H22" s="34" t="s">
        <v>182</v>
      </c>
      <c r="I22" s="2" t="s">
        <v>94</v>
      </c>
      <c r="J22" s="35">
        <v>-6</v>
      </c>
      <c r="K22" s="2"/>
      <c r="L22" s="83">
        <v>126376301.65000001</v>
      </c>
      <c r="M22" s="40"/>
      <c r="N22" s="39">
        <v>50398114</v>
      </c>
      <c r="O22" s="39"/>
      <c r="P22" s="39">
        <v>83560766</v>
      </c>
      <c r="Q22" s="39"/>
      <c r="R22" s="39">
        <v>8917531</v>
      </c>
      <c r="S22" s="2"/>
      <c r="T22" s="5">
        <v>7.06</v>
      </c>
      <c r="U22" s="11"/>
      <c r="V22" s="10">
        <v>9.4</v>
      </c>
      <c r="X22" s="133">
        <f t="shared" si="0"/>
        <v>7.0599999999999996E-2</v>
      </c>
      <c r="Z22" s="48">
        <f t="shared" si="1"/>
        <v>50398114</v>
      </c>
    </row>
    <row r="23" spans="1:26" s="33" customFormat="1" x14ac:dyDescent="0.2">
      <c r="A23" s="5"/>
      <c r="B23" s="5"/>
      <c r="C23" s="2"/>
      <c r="D23" s="36" t="s">
        <v>142</v>
      </c>
      <c r="E23" s="2"/>
      <c r="F23" s="114">
        <v>46904</v>
      </c>
      <c r="G23" s="2"/>
      <c r="H23" s="34" t="s">
        <v>182</v>
      </c>
      <c r="I23" s="2" t="s">
        <v>94</v>
      </c>
      <c r="J23" s="35">
        <v>-6</v>
      </c>
      <c r="K23" s="2"/>
      <c r="L23" s="83">
        <v>756820.44</v>
      </c>
      <c r="M23" s="40"/>
      <c r="N23" s="39">
        <v>574803</v>
      </c>
      <c r="O23" s="39"/>
      <c r="P23" s="39">
        <v>227427</v>
      </c>
      <c r="Q23" s="39"/>
      <c r="R23" s="39">
        <v>24466</v>
      </c>
      <c r="S23" s="2"/>
      <c r="T23" s="5">
        <v>3.23</v>
      </c>
      <c r="U23" s="11"/>
      <c r="V23" s="10">
        <v>9.3000000000000007</v>
      </c>
      <c r="X23" s="133">
        <f t="shared" si="0"/>
        <v>3.2300000000000002E-2</v>
      </c>
      <c r="Z23" s="48">
        <f t="shared" si="1"/>
        <v>574803</v>
      </c>
    </row>
    <row r="24" spans="1:26" s="33" customFormat="1" x14ac:dyDescent="0.2">
      <c r="A24" s="5"/>
      <c r="B24" s="5"/>
      <c r="C24" s="2"/>
      <c r="D24" s="36" t="s">
        <v>143</v>
      </c>
      <c r="E24" s="2"/>
      <c r="F24" s="114">
        <v>50556</v>
      </c>
      <c r="G24" s="2"/>
      <c r="H24" s="34" t="s">
        <v>182</v>
      </c>
      <c r="I24" s="2" t="s">
        <v>94</v>
      </c>
      <c r="J24" s="35">
        <v>-8</v>
      </c>
      <c r="K24" s="2"/>
      <c r="L24" s="83">
        <v>20066885.530000001</v>
      </c>
      <c r="M24" s="40"/>
      <c r="N24" s="39">
        <v>13145210</v>
      </c>
      <c r="O24" s="39"/>
      <c r="P24" s="39">
        <v>8527026</v>
      </c>
      <c r="Q24" s="39"/>
      <c r="R24" s="39">
        <v>454019</v>
      </c>
      <c r="S24" s="2"/>
      <c r="T24" s="5">
        <v>2.2599999999999998</v>
      </c>
      <c r="U24" s="11"/>
      <c r="V24" s="10">
        <v>18.8</v>
      </c>
      <c r="X24" s="133">
        <f t="shared" si="0"/>
        <v>2.2599999999999999E-2</v>
      </c>
      <c r="Z24" s="48">
        <f t="shared" si="1"/>
        <v>13145210</v>
      </c>
    </row>
    <row r="25" spans="1:26" s="33" customFormat="1" x14ac:dyDescent="0.2">
      <c r="A25" s="5"/>
      <c r="B25" s="5"/>
      <c r="C25" s="2"/>
      <c r="D25" s="36" t="s">
        <v>144</v>
      </c>
      <c r="E25" s="2"/>
      <c r="F25" s="114">
        <v>50556</v>
      </c>
      <c r="G25" s="2"/>
      <c r="H25" s="34" t="s">
        <v>182</v>
      </c>
      <c r="I25" s="2" t="s">
        <v>94</v>
      </c>
      <c r="J25" s="35">
        <v>-8</v>
      </c>
      <c r="K25" s="2"/>
      <c r="L25" s="83">
        <v>24684353.129999999</v>
      </c>
      <c r="M25" s="40"/>
      <c r="N25" s="39">
        <v>16421738</v>
      </c>
      <c r="O25" s="39"/>
      <c r="P25" s="39">
        <v>10237363</v>
      </c>
      <c r="Q25" s="39"/>
      <c r="R25" s="39">
        <v>546257</v>
      </c>
      <c r="S25" s="2"/>
      <c r="T25" s="5">
        <v>2.21</v>
      </c>
      <c r="U25" s="11"/>
      <c r="V25" s="10">
        <v>18.7</v>
      </c>
      <c r="X25" s="133">
        <f t="shared" si="0"/>
        <v>2.2100000000000002E-2</v>
      </c>
      <c r="Z25" s="48">
        <f t="shared" si="1"/>
        <v>16421738</v>
      </c>
    </row>
    <row r="26" spans="1:26" s="33" customFormat="1" x14ac:dyDescent="0.2">
      <c r="A26" s="5"/>
      <c r="B26" s="5"/>
      <c r="C26" s="2"/>
      <c r="D26" s="36" t="s">
        <v>145</v>
      </c>
      <c r="E26" s="2"/>
      <c r="F26" s="114">
        <v>49095</v>
      </c>
      <c r="G26" s="2"/>
      <c r="H26" s="34" t="s">
        <v>182</v>
      </c>
      <c r="I26" s="2" t="s">
        <v>94</v>
      </c>
      <c r="J26" s="35">
        <v>-8</v>
      </c>
      <c r="K26" s="2"/>
      <c r="L26" s="83">
        <v>34255215.109999999</v>
      </c>
      <c r="M26" s="40"/>
      <c r="N26" s="39">
        <v>24112417</v>
      </c>
      <c r="O26" s="39"/>
      <c r="P26" s="39">
        <v>12883215</v>
      </c>
      <c r="Q26" s="39"/>
      <c r="R26" s="39">
        <v>856319</v>
      </c>
      <c r="S26" s="2"/>
      <c r="T26" s="5">
        <v>2.5</v>
      </c>
      <c r="U26" s="11"/>
      <c r="V26" s="10">
        <v>15</v>
      </c>
      <c r="X26" s="133">
        <f t="shared" si="0"/>
        <v>2.5000000000000001E-2</v>
      </c>
      <c r="Z26" s="48">
        <f t="shared" si="1"/>
        <v>24112417</v>
      </c>
    </row>
    <row r="27" spans="1:26" s="33" customFormat="1" x14ac:dyDescent="0.2">
      <c r="A27" s="5"/>
      <c r="B27" s="5"/>
      <c r="C27" s="2"/>
      <c r="D27" s="36" t="s">
        <v>146</v>
      </c>
      <c r="E27" s="2"/>
      <c r="F27" s="114">
        <v>46173</v>
      </c>
      <c r="G27" s="2"/>
      <c r="H27" s="34" t="s">
        <v>182</v>
      </c>
      <c r="I27" s="2" t="s">
        <v>94</v>
      </c>
      <c r="J27" s="35">
        <v>-8</v>
      </c>
      <c r="K27" s="2"/>
      <c r="L27" s="83">
        <v>26613348.620000001</v>
      </c>
      <c r="M27" s="40"/>
      <c r="N27" s="39">
        <v>21716953</v>
      </c>
      <c r="O27" s="39"/>
      <c r="P27" s="39">
        <v>7025464</v>
      </c>
      <c r="Q27" s="39"/>
      <c r="R27" s="39">
        <v>956806</v>
      </c>
      <c r="S27" s="2"/>
      <c r="T27" s="5">
        <v>3.6</v>
      </c>
      <c r="U27" s="11"/>
      <c r="V27" s="10">
        <v>7.3</v>
      </c>
      <c r="X27" s="133">
        <f t="shared" si="0"/>
        <v>3.5999999999999997E-2</v>
      </c>
      <c r="Z27" s="48">
        <f t="shared" si="1"/>
        <v>21716953</v>
      </c>
    </row>
    <row r="28" spans="1:26" s="33" customFormat="1" x14ac:dyDescent="0.2">
      <c r="A28" s="5"/>
      <c r="B28" s="5"/>
      <c r="C28" s="2"/>
      <c r="D28" s="36" t="s">
        <v>147</v>
      </c>
      <c r="E28" s="2"/>
      <c r="F28" s="114">
        <v>49095</v>
      </c>
      <c r="G28" s="2"/>
      <c r="H28" s="34" t="s">
        <v>182</v>
      </c>
      <c r="I28" s="2" t="s">
        <v>94</v>
      </c>
      <c r="J28" s="35">
        <v>-8</v>
      </c>
      <c r="K28" s="2"/>
      <c r="L28" s="83">
        <v>24181559.359999999</v>
      </c>
      <c r="M28" s="40"/>
      <c r="N28" s="39">
        <v>16304566</v>
      </c>
      <c r="O28" s="39"/>
      <c r="P28" s="39">
        <v>9811518</v>
      </c>
      <c r="Q28" s="39"/>
      <c r="R28" s="39">
        <v>649659</v>
      </c>
      <c r="S28" s="2"/>
      <c r="T28" s="5">
        <v>2.69</v>
      </c>
      <c r="U28" s="11"/>
      <c r="V28" s="10">
        <v>15.1</v>
      </c>
      <c r="X28" s="133">
        <f t="shared" si="0"/>
        <v>2.69E-2</v>
      </c>
      <c r="Z28" s="48">
        <f t="shared" si="1"/>
        <v>16304566</v>
      </c>
    </row>
    <row r="29" spans="1:26" s="33" customFormat="1" x14ac:dyDescent="0.2">
      <c r="A29" s="5"/>
      <c r="B29" s="5"/>
      <c r="C29" s="2"/>
      <c r="D29" s="36" t="s">
        <v>148</v>
      </c>
      <c r="E29" s="2"/>
      <c r="F29" s="114">
        <v>49095</v>
      </c>
      <c r="G29" s="2"/>
      <c r="H29" s="34" t="s">
        <v>182</v>
      </c>
      <c r="I29" s="2" t="s">
        <v>94</v>
      </c>
      <c r="J29" s="35">
        <v>-8</v>
      </c>
      <c r="K29" s="2"/>
      <c r="L29" s="83">
        <v>391692</v>
      </c>
      <c r="M29" s="40"/>
      <c r="N29" s="39">
        <v>238466</v>
      </c>
      <c r="O29" s="39"/>
      <c r="P29" s="39">
        <v>184561</v>
      </c>
      <c r="Q29" s="39"/>
      <c r="R29" s="39">
        <v>12142</v>
      </c>
      <c r="S29" s="2"/>
      <c r="T29" s="5">
        <v>3.1</v>
      </c>
      <c r="U29" s="11"/>
      <c r="V29" s="10">
        <v>15.2</v>
      </c>
      <c r="X29" s="133">
        <f t="shared" si="0"/>
        <v>3.1E-2</v>
      </c>
      <c r="Z29" s="48">
        <f t="shared" si="1"/>
        <v>238466</v>
      </c>
    </row>
    <row r="30" spans="1:26" s="33" customFormat="1" x14ac:dyDescent="0.2">
      <c r="A30" s="5"/>
      <c r="B30" s="5"/>
      <c r="C30" s="2"/>
      <c r="D30" s="36" t="s">
        <v>149</v>
      </c>
      <c r="E30" s="2"/>
      <c r="F30" s="114">
        <v>49095</v>
      </c>
      <c r="G30" s="2"/>
      <c r="H30" s="34" t="s">
        <v>182</v>
      </c>
      <c r="I30" s="2" t="s">
        <v>94</v>
      </c>
      <c r="J30" s="35">
        <v>-8</v>
      </c>
      <c r="K30" s="2"/>
      <c r="L30" s="83">
        <v>33422528.640000001</v>
      </c>
      <c r="M30" s="40"/>
      <c r="N30" s="39">
        <v>20030872</v>
      </c>
      <c r="O30" s="39"/>
      <c r="P30" s="39">
        <v>16065459</v>
      </c>
      <c r="Q30" s="39"/>
      <c r="R30" s="39">
        <v>1056917</v>
      </c>
      <c r="S30" s="2"/>
      <c r="T30" s="5">
        <v>3.16</v>
      </c>
      <c r="U30" s="11"/>
      <c r="V30" s="10">
        <v>15.2</v>
      </c>
      <c r="X30" s="133">
        <f t="shared" si="0"/>
        <v>3.1600000000000003E-2</v>
      </c>
      <c r="Z30" s="48">
        <f t="shared" si="1"/>
        <v>20030872</v>
      </c>
    </row>
    <row r="31" spans="1:26" s="33" customFormat="1" x14ac:dyDescent="0.2">
      <c r="A31" s="5"/>
      <c r="B31" s="5"/>
      <c r="C31" s="2"/>
      <c r="D31" s="36" t="s">
        <v>150</v>
      </c>
      <c r="E31" s="2"/>
      <c r="F31" s="114">
        <v>46173</v>
      </c>
      <c r="G31" s="2"/>
      <c r="H31" s="34" t="s">
        <v>182</v>
      </c>
      <c r="I31" s="2" t="s">
        <v>94</v>
      </c>
      <c r="J31" s="35">
        <v>-8</v>
      </c>
      <c r="K31" s="2"/>
      <c r="L31" s="83">
        <v>2533467.06</v>
      </c>
      <c r="M31" s="40"/>
      <c r="N31" s="39">
        <v>2053897</v>
      </c>
      <c r="O31" s="39"/>
      <c r="P31" s="39">
        <v>682247</v>
      </c>
      <c r="Q31" s="39"/>
      <c r="R31" s="39">
        <v>92813</v>
      </c>
      <c r="S31" s="2"/>
      <c r="T31" s="5">
        <v>3.66</v>
      </c>
      <c r="U31" s="11"/>
      <c r="V31" s="10">
        <v>7.4</v>
      </c>
      <c r="X31" s="133">
        <f t="shared" si="0"/>
        <v>3.6600000000000001E-2</v>
      </c>
      <c r="Z31" s="48">
        <f t="shared" si="1"/>
        <v>2053897</v>
      </c>
    </row>
    <row r="32" spans="1:26" s="33" customFormat="1" x14ac:dyDescent="0.2">
      <c r="A32" s="5"/>
      <c r="B32" s="5"/>
      <c r="C32" s="2"/>
      <c r="D32" s="36" t="s">
        <v>151</v>
      </c>
      <c r="E32" s="2"/>
      <c r="F32" s="114">
        <v>50556</v>
      </c>
      <c r="G32" s="2"/>
      <c r="H32" s="34" t="s">
        <v>182</v>
      </c>
      <c r="I32" s="2" t="s">
        <v>94</v>
      </c>
      <c r="J32" s="35">
        <v>-8</v>
      </c>
      <c r="K32" s="2"/>
      <c r="L32" s="83">
        <v>8622835.7699999996</v>
      </c>
      <c r="M32" s="40"/>
      <c r="N32" s="39">
        <v>3736667</v>
      </c>
      <c r="O32" s="39"/>
      <c r="P32" s="39">
        <v>5575996</v>
      </c>
      <c r="Q32" s="39"/>
      <c r="R32" s="39">
        <v>291439</v>
      </c>
      <c r="S32" s="2"/>
      <c r="T32" s="5">
        <v>3.38</v>
      </c>
      <c r="U32" s="11"/>
      <c r="V32" s="10">
        <v>19.100000000000001</v>
      </c>
      <c r="X32" s="133">
        <f t="shared" si="0"/>
        <v>3.3799999999999997E-2</v>
      </c>
      <c r="Z32" s="48">
        <f t="shared" si="1"/>
        <v>3736667</v>
      </c>
    </row>
    <row r="33" spans="1:26" s="33" customFormat="1" x14ac:dyDescent="0.2">
      <c r="A33" s="5"/>
      <c r="B33" s="5"/>
      <c r="C33" s="2"/>
      <c r="D33" s="36" t="s">
        <v>152</v>
      </c>
      <c r="E33" s="2"/>
      <c r="F33" s="114">
        <v>50556</v>
      </c>
      <c r="G33" s="2"/>
      <c r="H33" s="34" t="s">
        <v>182</v>
      </c>
      <c r="I33" s="2" t="s">
        <v>94</v>
      </c>
      <c r="J33" s="35">
        <v>-8</v>
      </c>
      <c r="K33" s="2"/>
      <c r="L33" s="83">
        <v>84100898.840000004</v>
      </c>
      <c r="M33" s="40"/>
      <c r="N33" s="39">
        <v>27577448</v>
      </c>
      <c r="O33" s="39"/>
      <c r="P33" s="39">
        <v>63251523</v>
      </c>
      <c r="Q33" s="39"/>
      <c r="R33" s="39">
        <v>3299009</v>
      </c>
      <c r="S33" s="2"/>
      <c r="T33" s="5">
        <v>3.92</v>
      </c>
      <c r="U33" s="11"/>
      <c r="V33" s="10">
        <v>19.2</v>
      </c>
      <c r="X33" s="133">
        <f t="shared" si="0"/>
        <v>3.9199999999999999E-2</v>
      </c>
      <c r="Z33" s="48">
        <f t="shared" si="1"/>
        <v>27577448</v>
      </c>
    </row>
    <row r="34" spans="1:26" s="33" customFormat="1" x14ac:dyDescent="0.2">
      <c r="A34" s="5"/>
      <c r="B34" s="5"/>
      <c r="C34" s="2"/>
      <c r="D34" s="36" t="s">
        <v>153</v>
      </c>
      <c r="E34" s="2"/>
      <c r="F34" s="114">
        <v>50556</v>
      </c>
      <c r="G34" s="2"/>
      <c r="H34" s="34" t="s">
        <v>182</v>
      </c>
      <c r="I34" s="2" t="s">
        <v>94</v>
      </c>
      <c r="J34" s="35">
        <v>-8</v>
      </c>
      <c r="K34" s="2"/>
      <c r="L34" s="83">
        <v>2327130.5499999998</v>
      </c>
      <c r="M34" s="40"/>
      <c r="N34" s="39">
        <v>1086825</v>
      </c>
      <c r="O34" s="39"/>
      <c r="P34" s="39">
        <v>1426476</v>
      </c>
      <c r="Q34" s="39"/>
      <c r="R34" s="39">
        <v>74820</v>
      </c>
      <c r="S34" s="2"/>
      <c r="T34" s="5">
        <v>3.22</v>
      </c>
      <c r="U34" s="11"/>
      <c r="V34" s="10">
        <v>19.100000000000001</v>
      </c>
      <c r="X34" s="133">
        <f t="shared" si="0"/>
        <v>3.2199999999999999E-2</v>
      </c>
      <c r="Z34" s="48">
        <f t="shared" si="1"/>
        <v>1086825</v>
      </c>
    </row>
    <row r="35" spans="1:26" s="33" customFormat="1" x14ac:dyDescent="0.2">
      <c r="A35" s="5"/>
      <c r="B35" s="5"/>
      <c r="C35" s="2"/>
      <c r="D35" s="36" t="s">
        <v>154</v>
      </c>
      <c r="E35" s="2"/>
      <c r="F35" s="114">
        <v>50556</v>
      </c>
      <c r="G35" s="2"/>
      <c r="H35" s="34" t="s">
        <v>182</v>
      </c>
      <c r="I35" s="2" t="s">
        <v>94</v>
      </c>
      <c r="J35" s="35">
        <v>-8</v>
      </c>
      <c r="K35" s="2"/>
      <c r="L35" s="83">
        <v>192005834.13999999</v>
      </c>
      <c r="M35" s="40"/>
      <c r="N35" s="39">
        <v>38763665.840000004</v>
      </c>
      <c r="O35" s="39"/>
      <c r="P35" s="39">
        <v>168602635</v>
      </c>
      <c r="Q35" s="39"/>
      <c r="R35" s="39">
        <v>8768045</v>
      </c>
      <c r="S35" s="2"/>
      <c r="T35" s="5">
        <v>4.57</v>
      </c>
      <c r="U35" s="11"/>
      <c r="V35" s="10">
        <v>19.2</v>
      </c>
      <c r="X35" s="133">
        <f t="shared" si="0"/>
        <v>4.5699999999999998E-2</v>
      </c>
      <c r="Z35" s="48">
        <f t="shared" si="1"/>
        <v>38763665.840000004</v>
      </c>
    </row>
    <row r="36" spans="1:26" s="33" customFormat="1" x14ac:dyDescent="0.2">
      <c r="A36" s="5"/>
      <c r="B36" s="5"/>
      <c r="C36" s="2"/>
      <c r="D36" s="36" t="s">
        <v>155</v>
      </c>
      <c r="E36" s="2"/>
      <c r="F36" s="114">
        <v>49095</v>
      </c>
      <c r="G36" s="2"/>
      <c r="H36" s="34" t="s">
        <v>182</v>
      </c>
      <c r="I36" s="2" t="s">
        <v>94</v>
      </c>
      <c r="J36" s="35">
        <v>-8</v>
      </c>
      <c r="K36" s="2"/>
      <c r="L36" s="83">
        <v>1863114.39</v>
      </c>
      <c r="M36" s="40"/>
      <c r="N36" s="39">
        <v>660892</v>
      </c>
      <c r="O36" s="39"/>
      <c r="P36" s="39">
        <v>1351272</v>
      </c>
      <c r="Q36" s="39"/>
      <c r="R36" s="39">
        <v>88501</v>
      </c>
      <c r="S36" s="2"/>
      <c r="T36" s="5">
        <v>4.75</v>
      </c>
      <c r="U36" s="11"/>
      <c r="V36" s="10">
        <v>15.3</v>
      </c>
      <c r="X36" s="133">
        <f t="shared" si="0"/>
        <v>4.7500000000000001E-2</v>
      </c>
      <c r="Z36" s="48">
        <f t="shared" si="1"/>
        <v>660892</v>
      </c>
    </row>
    <row r="37" spans="1:26" s="33" customFormat="1" x14ac:dyDescent="0.2">
      <c r="A37" s="5"/>
      <c r="B37" s="5"/>
      <c r="C37" s="2"/>
      <c r="D37" s="36" t="s">
        <v>156</v>
      </c>
      <c r="E37" s="2"/>
      <c r="F37" s="114">
        <v>49095</v>
      </c>
      <c r="G37" s="2"/>
      <c r="H37" s="34" t="s">
        <v>182</v>
      </c>
      <c r="I37" s="2" t="s">
        <v>94</v>
      </c>
      <c r="J37" s="35">
        <v>-8</v>
      </c>
      <c r="K37" s="2"/>
      <c r="L37" s="83">
        <v>10285200.289999999</v>
      </c>
      <c r="M37" s="40"/>
      <c r="N37" s="39">
        <v>6001371</v>
      </c>
      <c r="O37" s="39"/>
      <c r="P37" s="39">
        <v>5106645</v>
      </c>
      <c r="Q37" s="39"/>
      <c r="R37" s="39">
        <v>335949</v>
      </c>
      <c r="S37" s="2"/>
      <c r="T37" s="5">
        <v>3.27</v>
      </c>
      <c r="U37" s="11"/>
      <c r="V37" s="10">
        <v>15.2</v>
      </c>
      <c r="X37" s="133">
        <f t="shared" si="0"/>
        <v>3.27E-2</v>
      </c>
      <c r="Z37" s="48">
        <f t="shared" si="1"/>
        <v>6001371</v>
      </c>
    </row>
    <row r="38" spans="1:26" s="63" customFormat="1" x14ac:dyDescent="0.2">
      <c r="A38" s="46"/>
      <c r="B38" s="46"/>
      <c r="C38" s="42"/>
      <c r="D38" s="36" t="s">
        <v>157</v>
      </c>
      <c r="E38" s="42"/>
      <c r="F38" s="114">
        <v>49095</v>
      </c>
      <c r="G38" s="42"/>
      <c r="H38" s="43" t="s">
        <v>182</v>
      </c>
      <c r="I38" s="2" t="s">
        <v>94</v>
      </c>
      <c r="J38" s="64">
        <v>-8</v>
      </c>
      <c r="K38" s="42"/>
      <c r="L38" s="88">
        <v>1764570.72</v>
      </c>
      <c r="M38" s="45"/>
      <c r="N38" s="70">
        <v>929228</v>
      </c>
      <c r="O38" s="44"/>
      <c r="P38" s="70">
        <v>976508</v>
      </c>
      <c r="Q38" s="44"/>
      <c r="R38" s="70">
        <v>64174</v>
      </c>
      <c r="S38" s="42"/>
      <c r="T38" s="46">
        <v>3.64</v>
      </c>
      <c r="U38" s="66"/>
      <c r="V38" s="47">
        <v>15.2</v>
      </c>
      <c r="X38" s="133">
        <f t="shared" si="0"/>
        <v>3.6400000000000002E-2</v>
      </c>
      <c r="Z38" s="48">
        <f t="shared" si="1"/>
        <v>929228</v>
      </c>
    </row>
    <row r="39" spans="1:26" s="63" customFormat="1" x14ac:dyDescent="0.2">
      <c r="A39" s="46"/>
      <c r="B39" s="46"/>
      <c r="C39" s="42"/>
      <c r="D39" s="67"/>
      <c r="E39" s="42"/>
      <c r="F39" s="114"/>
      <c r="G39" s="42"/>
      <c r="H39" s="43"/>
      <c r="I39" s="2"/>
      <c r="J39" s="64"/>
      <c r="K39" s="42"/>
      <c r="L39" s="89"/>
      <c r="M39" s="45"/>
      <c r="N39" s="69"/>
      <c r="O39" s="44"/>
      <c r="P39" s="69"/>
      <c r="Q39" s="44"/>
      <c r="R39" s="69"/>
      <c r="S39" s="42"/>
      <c r="T39" s="46"/>
      <c r="U39" s="66"/>
      <c r="V39" s="47"/>
    </row>
    <row r="40" spans="1:26" s="63" customFormat="1" x14ac:dyDescent="0.2">
      <c r="A40" s="46"/>
      <c r="B40" s="46"/>
      <c r="C40" s="36" t="s">
        <v>27</v>
      </c>
      <c r="D40" s="67"/>
      <c r="E40" s="42"/>
      <c r="F40" s="114"/>
      <c r="G40" s="42"/>
      <c r="H40" s="43"/>
      <c r="I40" s="2"/>
      <c r="J40" s="64"/>
      <c r="K40" s="42"/>
      <c r="L40" s="83">
        <f>SUBTOTAL(9,L15:L38)</f>
        <v>675757514.37</v>
      </c>
      <c r="M40" s="38"/>
      <c r="N40" s="123">
        <f>SUBTOTAL(9,N15:N38)</f>
        <v>304110962.84000003</v>
      </c>
      <c r="O40" s="124"/>
      <c r="P40" s="123">
        <f>SUBTOTAL(9,P15:P38)</f>
        <v>426094583</v>
      </c>
      <c r="Q40" s="124"/>
      <c r="R40" s="123">
        <f>SUBTOTAL(9,R15:R38)</f>
        <v>33574684</v>
      </c>
      <c r="S40" s="2"/>
      <c r="T40" s="5">
        <f>ROUND(R40/L40*100,2)</f>
        <v>4.97</v>
      </c>
      <c r="U40" s="11"/>
      <c r="V40" s="10">
        <f>ROUND(P40/R40,1)</f>
        <v>12.7</v>
      </c>
      <c r="X40" s="133">
        <f t="shared" ref="X40" si="2">ROUND(+T40/100,4)</f>
        <v>4.9700000000000001E-2</v>
      </c>
      <c r="Z40" s="48">
        <f t="shared" ref="Z40" si="3">+N40</f>
        <v>304110962.84000003</v>
      </c>
    </row>
    <row r="41" spans="1:26" s="63" customFormat="1" x14ac:dyDescent="0.2">
      <c r="A41" s="46"/>
      <c r="B41" s="46"/>
      <c r="C41" s="42"/>
      <c r="D41" s="67"/>
      <c r="E41" s="42"/>
      <c r="F41" s="114"/>
      <c r="G41" s="42"/>
      <c r="H41" s="43"/>
      <c r="I41" s="2"/>
      <c r="J41" s="64"/>
      <c r="K41" s="42"/>
      <c r="L41" s="89"/>
      <c r="M41" s="45"/>
      <c r="N41" s="69"/>
      <c r="O41" s="44"/>
      <c r="P41" s="69"/>
      <c r="Q41" s="44"/>
      <c r="R41" s="69"/>
      <c r="S41" s="42"/>
      <c r="T41" s="46"/>
      <c r="U41" s="66"/>
      <c r="V41" s="47"/>
    </row>
    <row r="42" spans="1:26" s="33" customFormat="1" x14ac:dyDescent="0.2">
      <c r="A42" s="5"/>
      <c r="B42" s="5"/>
      <c r="C42" s="2"/>
      <c r="D42" s="36"/>
      <c r="E42" s="2"/>
      <c r="F42" s="114"/>
      <c r="G42" s="2"/>
      <c r="H42" s="34"/>
      <c r="I42" s="2"/>
      <c r="J42" s="35"/>
      <c r="K42" s="2"/>
      <c r="L42" s="38"/>
      <c r="M42" s="38"/>
      <c r="N42" s="38"/>
      <c r="O42" s="38"/>
      <c r="P42" s="38"/>
      <c r="Q42" s="38"/>
      <c r="R42" s="38"/>
      <c r="S42" s="2"/>
      <c r="T42" s="5"/>
      <c r="U42" s="11"/>
      <c r="V42" s="10"/>
    </row>
    <row r="43" spans="1:26" s="33" customFormat="1" x14ac:dyDescent="0.2">
      <c r="A43" s="5">
        <v>311.2</v>
      </c>
      <c r="B43" s="5"/>
      <c r="C43" s="36" t="s">
        <v>106</v>
      </c>
      <c r="D43" s="36"/>
      <c r="E43" s="2"/>
      <c r="F43" s="114"/>
      <c r="G43" s="2"/>
      <c r="H43" s="34"/>
      <c r="I43" s="2"/>
      <c r="J43" s="35"/>
      <c r="K43" s="2"/>
      <c r="L43" s="38"/>
      <c r="M43" s="38"/>
      <c r="N43" s="38"/>
      <c r="O43" s="38"/>
      <c r="P43" s="38"/>
      <c r="Q43" s="38"/>
      <c r="R43" s="38"/>
      <c r="S43" s="2"/>
      <c r="T43" s="5"/>
      <c r="U43" s="11"/>
      <c r="V43" s="10"/>
    </row>
    <row r="44" spans="1:26" s="33" customFormat="1" x14ac:dyDescent="0.2">
      <c r="A44" s="5"/>
      <c r="B44" s="5"/>
      <c r="C44" s="2"/>
      <c r="D44" s="36" t="s">
        <v>118</v>
      </c>
      <c r="E44" s="2"/>
      <c r="F44" s="114">
        <v>53113</v>
      </c>
      <c r="G44" s="2"/>
      <c r="H44" s="34" t="s">
        <v>182</v>
      </c>
      <c r="I44" s="2" t="s">
        <v>94</v>
      </c>
      <c r="J44" s="35">
        <v>-6</v>
      </c>
      <c r="K44" s="2"/>
      <c r="L44" s="83">
        <v>150906524.63999999</v>
      </c>
      <c r="M44" s="40"/>
      <c r="N44" s="39">
        <v>24161528</v>
      </c>
      <c r="O44" s="39"/>
      <c r="P44" s="39">
        <v>135799388</v>
      </c>
      <c r="Q44" s="39"/>
      <c r="R44" s="39">
        <v>5208675</v>
      </c>
      <c r="S44" s="2"/>
      <c r="T44" s="5">
        <v>3.45</v>
      </c>
      <c r="U44" s="11"/>
      <c r="V44" s="10">
        <v>26.1</v>
      </c>
      <c r="X44" s="133">
        <f t="shared" ref="X44" si="4">ROUND(+T44/100,4)</f>
        <v>3.4500000000000003E-2</v>
      </c>
      <c r="Z44" s="48">
        <f t="shared" ref="Z44" si="5">+N44</f>
        <v>24161528</v>
      </c>
    </row>
    <row r="45" spans="1:26" s="33" customFormat="1" x14ac:dyDescent="0.2">
      <c r="A45" s="5"/>
      <c r="B45" s="5"/>
      <c r="C45" s="2"/>
      <c r="D45" s="36"/>
      <c r="E45" s="2"/>
      <c r="F45" s="114"/>
      <c r="G45" s="2"/>
      <c r="H45" s="34"/>
      <c r="I45" s="2"/>
      <c r="J45" s="35"/>
      <c r="K45" s="2"/>
      <c r="L45" s="38"/>
      <c r="M45" s="38"/>
      <c r="N45" s="38"/>
      <c r="O45" s="38"/>
      <c r="P45" s="38"/>
      <c r="Q45" s="38"/>
      <c r="R45" s="38"/>
      <c r="S45" s="2"/>
      <c r="T45" s="5"/>
      <c r="U45" s="11"/>
      <c r="V45" s="10"/>
    </row>
    <row r="46" spans="1:26" s="33" customFormat="1" x14ac:dyDescent="0.2">
      <c r="A46" s="5"/>
      <c r="B46" s="5"/>
      <c r="C46" s="2"/>
      <c r="D46" s="36"/>
      <c r="E46" s="2"/>
      <c r="F46" s="114"/>
      <c r="G46" s="2"/>
      <c r="H46" s="34"/>
      <c r="I46" s="2"/>
      <c r="J46" s="35"/>
      <c r="K46" s="2"/>
      <c r="L46" s="38"/>
      <c r="M46" s="38"/>
      <c r="N46" s="38"/>
      <c r="O46" s="38"/>
      <c r="P46" s="38"/>
      <c r="Q46" s="38"/>
      <c r="R46" s="38"/>
      <c r="S46" s="2"/>
      <c r="T46" s="5"/>
      <c r="U46" s="11"/>
      <c r="V46" s="10"/>
    </row>
    <row r="47" spans="1:26" s="33" customFormat="1" x14ac:dyDescent="0.2">
      <c r="A47" s="5">
        <v>312</v>
      </c>
      <c r="B47" s="5"/>
      <c r="C47" s="2" t="s">
        <v>28</v>
      </c>
      <c r="E47" s="2"/>
      <c r="F47" s="114"/>
      <c r="G47" s="2"/>
      <c r="H47" s="34"/>
      <c r="I47" s="2"/>
      <c r="J47" s="35"/>
      <c r="K47" s="2"/>
      <c r="L47" s="8"/>
      <c r="M47" s="8"/>
      <c r="N47" s="8"/>
      <c r="O47" s="8"/>
      <c r="P47" s="9"/>
      <c r="Q47" s="8"/>
      <c r="R47" s="8"/>
      <c r="S47" s="2"/>
      <c r="T47" s="5"/>
      <c r="U47" s="2"/>
      <c r="V47" s="10"/>
    </row>
    <row r="48" spans="1:26" s="33" customFormat="1" x14ac:dyDescent="0.2">
      <c r="A48" s="5"/>
      <c r="B48" s="5"/>
      <c r="C48" s="2"/>
      <c r="D48" s="36" t="s">
        <v>119</v>
      </c>
      <c r="E48" s="2"/>
      <c r="F48" s="114">
        <v>43465</v>
      </c>
      <c r="G48" s="2"/>
      <c r="H48" s="34" t="s">
        <v>184</v>
      </c>
      <c r="I48" s="2" t="s">
        <v>94</v>
      </c>
      <c r="J48" s="35">
        <v>-5</v>
      </c>
      <c r="K48" s="2"/>
      <c r="L48" s="83">
        <v>24727.48</v>
      </c>
      <c r="M48" s="40"/>
      <c r="N48" s="44">
        <v>25963.85</v>
      </c>
      <c r="O48" s="39"/>
      <c r="P48" s="39">
        <v>0</v>
      </c>
      <c r="Q48" s="39"/>
      <c r="R48" s="39">
        <v>0</v>
      </c>
      <c r="S48" s="2"/>
      <c r="T48" s="81">
        <v>0</v>
      </c>
      <c r="U48" s="81"/>
      <c r="V48" s="81">
        <v>0</v>
      </c>
      <c r="X48" s="133">
        <f t="shared" ref="X48:X75" si="6">ROUND(+T48/100,4)</f>
        <v>0</v>
      </c>
      <c r="Z48" s="48">
        <f t="shared" ref="Z48:Z75" si="7">+N48</f>
        <v>25963.85</v>
      </c>
    </row>
    <row r="49" spans="1:26" s="33" customFormat="1" x14ac:dyDescent="0.2">
      <c r="A49" s="5"/>
      <c r="B49" s="5"/>
      <c r="C49" s="2"/>
      <c r="D49" s="36" t="s">
        <v>124</v>
      </c>
      <c r="E49" s="2"/>
      <c r="F49" s="114">
        <v>44926</v>
      </c>
      <c r="G49" s="2"/>
      <c r="H49" s="34" t="s">
        <v>184</v>
      </c>
      <c r="I49" s="2" t="s">
        <v>94</v>
      </c>
      <c r="J49" s="35">
        <v>-12</v>
      </c>
      <c r="K49" s="2"/>
      <c r="L49" s="83">
        <v>175826.63</v>
      </c>
      <c r="M49" s="40"/>
      <c r="N49" s="44">
        <v>163203</v>
      </c>
      <c r="O49" s="39"/>
      <c r="P49" s="39">
        <v>33723</v>
      </c>
      <c r="Q49" s="39"/>
      <c r="R49" s="39">
        <v>8647</v>
      </c>
      <c r="S49" s="2"/>
      <c r="T49" s="5">
        <v>4.92</v>
      </c>
      <c r="U49" s="2"/>
      <c r="V49" s="10">
        <v>3.9</v>
      </c>
      <c r="X49" s="133">
        <f t="shared" si="6"/>
        <v>4.9200000000000001E-2</v>
      </c>
      <c r="Z49" s="48">
        <f t="shared" si="7"/>
        <v>163203</v>
      </c>
    </row>
    <row r="50" spans="1:26" s="33" customFormat="1" x14ac:dyDescent="0.2">
      <c r="A50" s="5"/>
      <c r="B50" s="5"/>
      <c r="C50" s="2"/>
      <c r="D50" s="36" t="s">
        <v>121</v>
      </c>
      <c r="E50" s="2"/>
      <c r="F50" s="114">
        <v>44926</v>
      </c>
      <c r="G50" s="2"/>
      <c r="H50" s="34" t="s">
        <v>184</v>
      </c>
      <c r="I50" s="2" t="s">
        <v>94</v>
      </c>
      <c r="J50" s="35">
        <v>-12</v>
      </c>
      <c r="K50" s="2"/>
      <c r="L50" s="83">
        <v>57045022.119999997</v>
      </c>
      <c r="M50" s="40"/>
      <c r="N50" s="44">
        <v>47817108</v>
      </c>
      <c r="O50" s="39"/>
      <c r="P50" s="39">
        <v>16073317</v>
      </c>
      <c r="Q50" s="39"/>
      <c r="R50" s="39">
        <v>4089893</v>
      </c>
      <c r="S50" s="2"/>
      <c r="T50" s="5">
        <v>7.17</v>
      </c>
      <c r="U50" s="2"/>
      <c r="V50" s="10">
        <v>3.9</v>
      </c>
      <c r="X50" s="133">
        <f t="shared" si="6"/>
        <v>7.17E-2</v>
      </c>
      <c r="Z50" s="48">
        <f t="shared" si="7"/>
        <v>47817108</v>
      </c>
    </row>
    <row r="51" spans="1:26" s="33" customFormat="1" ht="13.5" customHeight="1" x14ac:dyDescent="0.2">
      <c r="A51" s="5"/>
      <c r="B51" s="5"/>
      <c r="C51" s="2"/>
      <c r="D51" s="36" t="s">
        <v>122</v>
      </c>
      <c r="E51" s="2"/>
      <c r="F51" s="114">
        <v>44926</v>
      </c>
      <c r="G51" s="2"/>
      <c r="H51" s="34" t="s">
        <v>184</v>
      </c>
      <c r="I51" s="2" t="s">
        <v>94</v>
      </c>
      <c r="J51" s="35">
        <v>-12</v>
      </c>
      <c r="K51" s="2"/>
      <c r="L51" s="83">
        <v>61426143.240000002</v>
      </c>
      <c r="M51" s="40"/>
      <c r="N51" s="44">
        <v>51750530</v>
      </c>
      <c r="O51" s="39"/>
      <c r="P51" s="39">
        <v>17046750</v>
      </c>
      <c r="Q51" s="39"/>
      <c r="R51" s="39">
        <v>4341865</v>
      </c>
      <c r="S51" s="2"/>
      <c r="T51" s="5">
        <v>7.07</v>
      </c>
      <c r="U51" s="2"/>
      <c r="V51" s="10">
        <v>3.9</v>
      </c>
      <c r="X51" s="133">
        <f t="shared" si="6"/>
        <v>7.0699999999999999E-2</v>
      </c>
      <c r="Z51" s="48">
        <f t="shared" si="7"/>
        <v>51750530</v>
      </c>
    </row>
    <row r="52" spans="1:26" s="33" customFormat="1" x14ac:dyDescent="0.2">
      <c r="A52" s="46"/>
      <c r="B52" s="46"/>
      <c r="C52" s="42"/>
      <c r="D52" s="67" t="s">
        <v>125</v>
      </c>
      <c r="E52" s="42"/>
      <c r="F52" s="114">
        <v>44926</v>
      </c>
      <c r="G52" s="42"/>
      <c r="H52" s="43" t="s">
        <v>184</v>
      </c>
      <c r="I52" s="42" t="s">
        <v>94</v>
      </c>
      <c r="J52" s="64">
        <v>-12</v>
      </c>
      <c r="K52" s="42"/>
      <c r="L52" s="87">
        <v>8220357.5599999996</v>
      </c>
      <c r="M52" s="45"/>
      <c r="N52" s="44">
        <v>7449635</v>
      </c>
      <c r="O52" s="44"/>
      <c r="P52" s="44">
        <v>1757165</v>
      </c>
      <c r="Q52" s="44"/>
      <c r="R52" s="44">
        <v>450847</v>
      </c>
      <c r="S52" s="42"/>
      <c r="T52" s="46">
        <v>5.48</v>
      </c>
      <c r="U52" s="42"/>
      <c r="V52" s="47">
        <v>3.9</v>
      </c>
      <c r="X52" s="133">
        <f t="shared" si="6"/>
        <v>5.4800000000000001E-2</v>
      </c>
      <c r="Z52" s="48">
        <f t="shared" si="7"/>
        <v>7449635</v>
      </c>
    </row>
    <row r="53" spans="1:26" s="33" customFormat="1" x14ac:dyDescent="0.2">
      <c r="A53" s="46"/>
      <c r="B53" s="46"/>
      <c r="C53" s="42"/>
      <c r="D53" s="67" t="s">
        <v>126</v>
      </c>
      <c r="E53" s="42"/>
      <c r="F53" s="114">
        <v>44926</v>
      </c>
      <c r="G53" s="42"/>
      <c r="H53" s="43" t="s">
        <v>184</v>
      </c>
      <c r="I53" s="42" t="s">
        <v>94</v>
      </c>
      <c r="J53" s="64">
        <v>-12</v>
      </c>
      <c r="K53" s="42"/>
      <c r="L53" s="87">
        <v>9752585.4199999999</v>
      </c>
      <c r="M53" s="45"/>
      <c r="N53" s="44">
        <v>8769107</v>
      </c>
      <c r="O53" s="44"/>
      <c r="P53" s="44">
        <v>2153789</v>
      </c>
      <c r="Q53" s="44"/>
      <c r="R53" s="44">
        <v>551945</v>
      </c>
      <c r="S53" s="42"/>
      <c r="T53" s="46">
        <v>5.66</v>
      </c>
      <c r="U53" s="42"/>
      <c r="V53" s="47">
        <v>3.9</v>
      </c>
      <c r="X53" s="133">
        <f t="shared" si="6"/>
        <v>5.6599999999999998E-2</v>
      </c>
      <c r="Z53" s="48">
        <f t="shared" si="7"/>
        <v>8769107</v>
      </c>
    </row>
    <row r="54" spans="1:26" s="33" customFormat="1" x14ac:dyDescent="0.2">
      <c r="A54" s="46"/>
      <c r="B54" s="46"/>
      <c r="C54" s="42"/>
      <c r="D54" s="67" t="s">
        <v>123</v>
      </c>
      <c r="E54" s="42"/>
      <c r="F54" s="114">
        <v>44926</v>
      </c>
      <c r="G54" s="42"/>
      <c r="H54" s="43" t="s">
        <v>184</v>
      </c>
      <c r="I54" s="42" t="s">
        <v>94</v>
      </c>
      <c r="J54" s="64">
        <v>-12</v>
      </c>
      <c r="K54" s="42"/>
      <c r="L54" s="87">
        <v>18682517.309999999</v>
      </c>
      <c r="M54" s="45"/>
      <c r="N54" s="44">
        <v>17002302</v>
      </c>
      <c r="O54" s="44"/>
      <c r="P54" s="44">
        <v>3922117</v>
      </c>
      <c r="Q54" s="44"/>
      <c r="R54" s="44">
        <v>1006889</v>
      </c>
      <c r="S54" s="42"/>
      <c r="T54" s="46">
        <v>5.39</v>
      </c>
      <c r="U54" s="42"/>
      <c r="V54" s="47">
        <v>3.9</v>
      </c>
      <c r="X54" s="133">
        <f t="shared" si="6"/>
        <v>5.3900000000000003E-2</v>
      </c>
      <c r="Z54" s="48">
        <f t="shared" si="7"/>
        <v>17002302</v>
      </c>
    </row>
    <row r="55" spans="1:26" s="33" customFormat="1" x14ac:dyDescent="0.2">
      <c r="A55" s="46"/>
      <c r="B55" s="46"/>
      <c r="C55" s="42"/>
      <c r="D55" s="67" t="s">
        <v>139</v>
      </c>
      <c r="E55" s="42"/>
      <c r="F55" s="114">
        <v>46904</v>
      </c>
      <c r="G55" s="42"/>
      <c r="H55" s="43" t="s">
        <v>184</v>
      </c>
      <c r="I55" s="42" t="s">
        <v>94</v>
      </c>
      <c r="J55" s="64">
        <v>-6</v>
      </c>
      <c r="K55" s="42"/>
      <c r="L55" s="87">
        <v>502836244.36000001</v>
      </c>
      <c r="M55" s="45"/>
      <c r="N55" s="44">
        <v>231128922</v>
      </c>
      <c r="O55" s="44"/>
      <c r="P55" s="44">
        <v>301877497</v>
      </c>
      <c r="Q55" s="44"/>
      <c r="R55" s="44">
        <v>33138268</v>
      </c>
      <c r="S55" s="42"/>
      <c r="T55" s="46">
        <v>6.59</v>
      </c>
      <c r="U55" s="42"/>
      <c r="V55" s="47">
        <v>9.1</v>
      </c>
      <c r="X55" s="133">
        <f t="shared" si="6"/>
        <v>6.59E-2</v>
      </c>
      <c r="Z55" s="48">
        <f t="shared" si="7"/>
        <v>231128922</v>
      </c>
    </row>
    <row r="56" spans="1:26" s="33" customFormat="1" x14ac:dyDescent="0.2">
      <c r="A56" s="46"/>
      <c r="B56" s="46"/>
      <c r="C56" s="42"/>
      <c r="D56" s="67" t="s">
        <v>140</v>
      </c>
      <c r="E56" s="42"/>
      <c r="F56" s="114">
        <v>46904</v>
      </c>
      <c r="G56" s="42"/>
      <c r="H56" s="43" t="s">
        <v>184</v>
      </c>
      <c r="I56" s="42" t="s">
        <v>94</v>
      </c>
      <c r="J56" s="64">
        <v>-6</v>
      </c>
      <c r="K56" s="42"/>
      <c r="L56" s="87">
        <v>456229498.88</v>
      </c>
      <c r="M56" s="45"/>
      <c r="N56" s="44">
        <v>219270232</v>
      </c>
      <c r="O56" s="44"/>
      <c r="P56" s="44">
        <v>264333037</v>
      </c>
      <c r="Q56" s="44"/>
      <c r="R56" s="44">
        <v>29058653</v>
      </c>
      <c r="S56" s="42"/>
      <c r="T56" s="46">
        <v>6.37</v>
      </c>
      <c r="U56" s="42"/>
      <c r="V56" s="47">
        <v>9.1</v>
      </c>
      <c r="X56" s="133">
        <f t="shared" si="6"/>
        <v>6.3700000000000007E-2</v>
      </c>
      <c r="Z56" s="48">
        <f t="shared" si="7"/>
        <v>219270232</v>
      </c>
    </row>
    <row r="57" spans="1:26" s="33" customFormat="1" x14ac:dyDescent="0.2">
      <c r="A57" s="46"/>
      <c r="B57" s="46"/>
      <c r="C57" s="42"/>
      <c r="D57" s="67" t="s">
        <v>141</v>
      </c>
      <c r="E57" s="42"/>
      <c r="F57" s="114">
        <v>46904</v>
      </c>
      <c r="G57" s="42"/>
      <c r="H57" s="43" t="s">
        <v>184</v>
      </c>
      <c r="I57" s="42" t="s">
        <v>94</v>
      </c>
      <c r="J57" s="64">
        <v>-6</v>
      </c>
      <c r="K57" s="42"/>
      <c r="L57" s="87">
        <v>175379676.06</v>
      </c>
      <c r="M57" s="45"/>
      <c r="N57" s="44">
        <v>38786813</v>
      </c>
      <c r="O57" s="44"/>
      <c r="P57" s="44">
        <v>147115644</v>
      </c>
      <c r="Q57" s="44"/>
      <c r="R57" s="44">
        <v>15944192</v>
      </c>
      <c r="S57" s="42"/>
      <c r="T57" s="46">
        <v>9.09</v>
      </c>
      <c r="U57" s="42"/>
      <c r="V57" s="47">
        <v>9.1999999999999993</v>
      </c>
      <c r="X57" s="133">
        <f t="shared" si="6"/>
        <v>9.0899999999999995E-2</v>
      </c>
      <c r="Z57" s="48">
        <f t="shared" si="7"/>
        <v>38786813</v>
      </c>
    </row>
    <row r="58" spans="1:26" s="33" customFormat="1" x14ac:dyDescent="0.2">
      <c r="A58" s="46"/>
      <c r="B58" s="46"/>
      <c r="C58" s="42"/>
      <c r="D58" s="67" t="s">
        <v>142</v>
      </c>
      <c r="E58" s="42"/>
      <c r="F58" s="114">
        <v>46904</v>
      </c>
      <c r="G58" s="42"/>
      <c r="H58" s="43" t="s">
        <v>184</v>
      </c>
      <c r="I58" s="42" t="s">
        <v>94</v>
      </c>
      <c r="J58" s="64">
        <v>-6</v>
      </c>
      <c r="K58" s="42"/>
      <c r="L58" s="87">
        <v>2437060.2400000002</v>
      </c>
      <c r="M58" s="45"/>
      <c r="N58" s="44">
        <v>1983709</v>
      </c>
      <c r="O58" s="44"/>
      <c r="P58" s="44">
        <v>599575</v>
      </c>
      <c r="Q58" s="44"/>
      <c r="R58" s="44">
        <v>70684</v>
      </c>
      <c r="S58" s="42"/>
      <c r="T58" s="46">
        <v>2.9</v>
      </c>
      <c r="U58" s="42"/>
      <c r="V58" s="47">
        <v>8.5</v>
      </c>
      <c r="X58" s="133">
        <f t="shared" si="6"/>
        <v>2.9000000000000001E-2</v>
      </c>
      <c r="Z58" s="48">
        <f t="shared" si="7"/>
        <v>1983709</v>
      </c>
    </row>
    <row r="59" spans="1:26" s="33" customFormat="1" x14ac:dyDescent="0.2">
      <c r="A59" s="46"/>
      <c r="B59" s="46"/>
      <c r="C59" s="42"/>
      <c r="D59" s="67" t="s">
        <v>143</v>
      </c>
      <c r="E59" s="42"/>
      <c r="F59" s="114">
        <v>50556</v>
      </c>
      <c r="G59" s="42"/>
      <c r="H59" s="43" t="s">
        <v>184</v>
      </c>
      <c r="I59" s="42" t="s">
        <v>94</v>
      </c>
      <c r="J59" s="64">
        <v>-8</v>
      </c>
      <c r="K59" s="42"/>
      <c r="L59" s="87">
        <v>306543418.23000002</v>
      </c>
      <c r="M59" s="45"/>
      <c r="N59" s="44">
        <v>125282328</v>
      </c>
      <c r="O59" s="44"/>
      <c r="P59" s="44">
        <v>205784564</v>
      </c>
      <c r="Q59" s="44"/>
      <c r="R59" s="44">
        <v>11761833</v>
      </c>
      <c r="S59" s="42"/>
      <c r="T59" s="46">
        <v>3.84</v>
      </c>
      <c r="U59" s="42"/>
      <c r="V59" s="47">
        <v>17.5</v>
      </c>
      <c r="X59" s="133">
        <f t="shared" si="6"/>
        <v>3.8399999999999997E-2</v>
      </c>
      <c r="Z59" s="48">
        <f t="shared" si="7"/>
        <v>125282328</v>
      </c>
    </row>
    <row r="60" spans="1:26" s="33" customFormat="1" x14ac:dyDescent="0.2">
      <c r="A60" s="46"/>
      <c r="B60" s="46"/>
      <c r="C60" s="42"/>
      <c r="D60" s="67" t="s">
        <v>144</v>
      </c>
      <c r="E60" s="42"/>
      <c r="F60" s="114">
        <v>50556</v>
      </c>
      <c r="G60" s="42"/>
      <c r="H60" s="43" t="s">
        <v>184</v>
      </c>
      <c r="I60" s="42" t="s">
        <v>94</v>
      </c>
      <c r="J60" s="64">
        <v>-8</v>
      </c>
      <c r="K60" s="42"/>
      <c r="L60" s="87">
        <v>310424007.38999999</v>
      </c>
      <c r="M60" s="45"/>
      <c r="N60" s="44">
        <v>131625493</v>
      </c>
      <c r="O60" s="44"/>
      <c r="P60" s="44">
        <v>203632435</v>
      </c>
      <c r="Q60" s="44"/>
      <c r="R60" s="44">
        <v>11674736</v>
      </c>
      <c r="S60" s="42"/>
      <c r="T60" s="46">
        <v>3.76</v>
      </c>
      <c r="U60" s="42"/>
      <c r="V60" s="47">
        <v>17.399999999999999</v>
      </c>
      <c r="X60" s="133">
        <f t="shared" si="6"/>
        <v>3.7600000000000001E-2</v>
      </c>
      <c r="Z60" s="48">
        <f t="shared" si="7"/>
        <v>131625493</v>
      </c>
    </row>
    <row r="61" spans="1:26" s="33" customFormat="1" x14ac:dyDescent="0.2">
      <c r="A61" s="46"/>
      <c r="B61" s="46"/>
      <c r="C61" s="42"/>
      <c r="D61" s="67" t="s">
        <v>145</v>
      </c>
      <c r="E61" s="42"/>
      <c r="F61" s="114">
        <v>49095</v>
      </c>
      <c r="G61" s="42"/>
      <c r="H61" s="43" t="s">
        <v>184</v>
      </c>
      <c r="I61" s="42" t="s">
        <v>94</v>
      </c>
      <c r="J61" s="64">
        <v>-8</v>
      </c>
      <c r="K61" s="42"/>
      <c r="L61" s="87">
        <v>326768649.08999997</v>
      </c>
      <c r="M61" s="45"/>
      <c r="N61" s="44">
        <v>145427628</v>
      </c>
      <c r="O61" s="44"/>
      <c r="P61" s="44">
        <v>207482513</v>
      </c>
      <c r="Q61" s="44"/>
      <c r="R61" s="44">
        <v>14510722</v>
      </c>
      <c r="S61" s="42"/>
      <c r="T61" s="46">
        <v>4.4400000000000004</v>
      </c>
      <c r="U61" s="42"/>
      <c r="V61" s="47">
        <v>14.3</v>
      </c>
      <c r="X61" s="133">
        <f t="shared" si="6"/>
        <v>4.4400000000000002E-2</v>
      </c>
      <c r="Z61" s="48">
        <f t="shared" si="7"/>
        <v>145427628</v>
      </c>
    </row>
    <row r="62" spans="1:26" s="33" customFormat="1" x14ac:dyDescent="0.2">
      <c r="A62" s="46"/>
      <c r="B62" s="46"/>
      <c r="C62" s="42"/>
      <c r="D62" s="67" t="s">
        <v>146</v>
      </c>
      <c r="E62" s="42"/>
      <c r="F62" s="114">
        <v>46173</v>
      </c>
      <c r="G62" s="42"/>
      <c r="H62" s="43" t="s">
        <v>184</v>
      </c>
      <c r="I62" s="42" t="s">
        <v>94</v>
      </c>
      <c r="J62" s="64">
        <v>-8</v>
      </c>
      <c r="K62" s="42"/>
      <c r="L62" s="87">
        <v>317659376.10000002</v>
      </c>
      <c r="M62" s="45"/>
      <c r="N62" s="44">
        <v>195452761</v>
      </c>
      <c r="O62" s="44"/>
      <c r="P62" s="44">
        <v>147619365</v>
      </c>
      <c r="Q62" s="44"/>
      <c r="R62" s="44">
        <v>20508442</v>
      </c>
      <c r="S62" s="42"/>
      <c r="T62" s="46">
        <v>6.46</v>
      </c>
      <c r="U62" s="42"/>
      <c r="V62" s="47">
        <v>7.2</v>
      </c>
      <c r="X62" s="133">
        <f t="shared" si="6"/>
        <v>6.4600000000000005E-2</v>
      </c>
      <c r="Z62" s="48">
        <f t="shared" si="7"/>
        <v>195452761</v>
      </c>
    </row>
    <row r="63" spans="1:26" s="33" customFormat="1" x14ac:dyDescent="0.2">
      <c r="A63" s="46"/>
      <c r="B63" s="46"/>
      <c r="C63" s="42"/>
      <c r="D63" s="67" t="s">
        <v>147</v>
      </c>
      <c r="E63" s="42"/>
      <c r="F63" s="114">
        <v>49095</v>
      </c>
      <c r="G63" s="42"/>
      <c r="H63" s="43" t="s">
        <v>184</v>
      </c>
      <c r="I63" s="42" t="s">
        <v>94</v>
      </c>
      <c r="J63" s="64">
        <v>-8</v>
      </c>
      <c r="K63" s="42"/>
      <c r="L63" s="87">
        <v>166693281.19999999</v>
      </c>
      <c r="M63" s="45"/>
      <c r="N63" s="44">
        <v>75198059</v>
      </c>
      <c r="O63" s="44"/>
      <c r="P63" s="44">
        <v>104830685</v>
      </c>
      <c r="Q63" s="44"/>
      <c r="R63" s="44">
        <v>7340807</v>
      </c>
      <c r="S63" s="42"/>
      <c r="T63" s="46">
        <v>4.4000000000000004</v>
      </c>
      <c r="U63" s="42"/>
      <c r="V63" s="47">
        <v>14.3</v>
      </c>
      <c r="X63" s="133">
        <f t="shared" si="6"/>
        <v>4.3999999999999997E-2</v>
      </c>
      <c r="Z63" s="48">
        <f t="shared" si="7"/>
        <v>75198059</v>
      </c>
    </row>
    <row r="64" spans="1:26" s="33" customFormat="1" x14ac:dyDescent="0.2">
      <c r="A64" s="46"/>
      <c r="B64" s="46"/>
      <c r="C64" s="42"/>
      <c r="D64" s="67" t="s">
        <v>158</v>
      </c>
      <c r="E64" s="42"/>
      <c r="F64" s="114">
        <v>50556</v>
      </c>
      <c r="G64" s="42"/>
      <c r="H64" s="43" t="s">
        <v>184</v>
      </c>
      <c r="I64" s="42" t="s">
        <v>94</v>
      </c>
      <c r="J64" s="64">
        <v>-8</v>
      </c>
      <c r="K64" s="42"/>
      <c r="L64" s="87">
        <v>142896275.53999999</v>
      </c>
      <c r="M64" s="45"/>
      <c r="N64" s="44">
        <v>56351907</v>
      </c>
      <c r="O64" s="44"/>
      <c r="P64" s="44">
        <v>97976071</v>
      </c>
      <c r="Q64" s="44"/>
      <c r="R64" s="44">
        <v>5567847</v>
      </c>
      <c r="S64" s="42"/>
      <c r="T64" s="46">
        <v>3.9</v>
      </c>
      <c r="U64" s="42"/>
      <c r="V64" s="47">
        <v>17.600000000000001</v>
      </c>
      <c r="X64" s="133">
        <f t="shared" si="6"/>
        <v>3.9E-2</v>
      </c>
      <c r="Z64" s="48">
        <f t="shared" si="7"/>
        <v>56351907</v>
      </c>
    </row>
    <row r="65" spans="1:26" s="33" customFormat="1" x14ac:dyDescent="0.2">
      <c r="A65" s="46"/>
      <c r="B65" s="46"/>
      <c r="C65" s="42"/>
      <c r="D65" s="67" t="s">
        <v>159</v>
      </c>
      <c r="E65" s="42"/>
      <c r="F65" s="114">
        <v>50556</v>
      </c>
      <c r="G65" s="42"/>
      <c r="H65" s="43" t="s">
        <v>184</v>
      </c>
      <c r="I65" s="42" t="s">
        <v>94</v>
      </c>
      <c r="J65" s="64">
        <v>-8</v>
      </c>
      <c r="K65" s="42"/>
      <c r="L65" s="87">
        <v>147940792.77000001</v>
      </c>
      <c r="M65" s="45"/>
      <c r="N65" s="44">
        <v>58620389</v>
      </c>
      <c r="O65" s="44"/>
      <c r="P65" s="44">
        <v>101155667</v>
      </c>
      <c r="Q65" s="44"/>
      <c r="R65" s="44">
        <v>5750749</v>
      </c>
      <c r="S65" s="42"/>
      <c r="T65" s="46">
        <v>3.89</v>
      </c>
      <c r="U65" s="42"/>
      <c r="V65" s="47">
        <v>17.600000000000001</v>
      </c>
      <c r="X65" s="133">
        <f t="shared" si="6"/>
        <v>3.8899999999999997E-2</v>
      </c>
      <c r="Z65" s="48">
        <f t="shared" si="7"/>
        <v>58620389</v>
      </c>
    </row>
    <row r="66" spans="1:26" s="33" customFormat="1" x14ac:dyDescent="0.2">
      <c r="A66" s="46"/>
      <c r="B66" s="46"/>
      <c r="C66" s="42"/>
      <c r="D66" s="67" t="s">
        <v>148</v>
      </c>
      <c r="E66" s="42"/>
      <c r="F66" s="114">
        <v>49095</v>
      </c>
      <c r="G66" s="42"/>
      <c r="H66" s="43" t="s">
        <v>184</v>
      </c>
      <c r="I66" s="42" t="s">
        <v>94</v>
      </c>
      <c r="J66" s="64">
        <v>-8</v>
      </c>
      <c r="K66" s="42"/>
      <c r="L66" s="87">
        <v>207675317.38999999</v>
      </c>
      <c r="M66" s="45"/>
      <c r="N66" s="44">
        <v>98460201</v>
      </c>
      <c r="O66" s="44"/>
      <c r="P66" s="44">
        <v>125829142</v>
      </c>
      <c r="Q66" s="44"/>
      <c r="R66" s="44">
        <v>8824488</v>
      </c>
      <c r="S66" s="42"/>
      <c r="T66" s="46">
        <v>4.25</v>
      </c>
      <c r="U66" s="42"/>
      <c r="V66" s="47">
        <v>14.3</v>
      </c>
      <c r="X66" s="133">
        <f t="shared" si="6"/>
        <v>4.2500000000000003E-2</v>
      </c>
      <c r="Z66" s="48">
        <f t="shared" si="7"/>
        <v>98460201</v>
      </c>
    </row>
    <row r="67" spans="1:26" s="33" customFormat="1" x14ac:dyDescent="0.2">
      <c r="A67" s="46"/>
      <c r="B67" s="46"/>
      <c r="C67" s="42"/>
      <c r="D67" s="67" t="s">
        <v>149</v>
      </c>
      <c r="E67" s="42"/>
      <c r="F67" s="114">
        <v>49095</v>
      </c>
      <c r="G67" s="42"/>
      <c r="H67" s="43" t="s">
        <v>184</v>
      </c>
      <c r="I67" s="42" t="s">
        <v>94</v>
      </c>
      <c r="J67" s="64">
        <v>-8</v>
      </c>
      <c r="K67" s="42"/>
      <c r="L67" s="87">
        <v>131053528.55</v>
      </c>
      <c r="M67" s="45"/>
      <c r="N67" s="44">
        <v>79841385</v>
      </c>
      <c r="O67" s="44"/>
      <c r="P67" s="44">
        <v>61696426</v>
      </c>
      <c r="Q67" s="44"/>
      <c r="R67" s="44">
        <v>4465238</v>
      </c>
      <c r="S67" s="42"/>
      <c r="T67" s="46">
        <v>3.41</v>
      </c>
      <c r="U67" s="42"/>
      <c r="V67" s="47">
        <v>13.8</v>
      </c>
      <c r="X67" s="133">
        <f t="shared" si="6"/>
        <v>3.4099999999999998E-2</v>
      </c>
      <c r="Z67" s="48">
        <f t="shared" si="7"/>
        <v>79841385</v>
      </c>
    </row>
    <row r="68" spans="1:26" s="33" customFormat="1" x14ac:dyDescent="0.2">
      <c r="A68" s="46"/>
      <c r="B68" s="46"/>
      <c r="C68" s="42"/>
      <c r="D68" s="67" t="s">
        <v>150</v>
      </c>
      <c r="E68" s="42"/>
      <c r="F68" s="114">
        <v>46173</v>
      </c>
      <c r="G68" s="42"/>
      <c r="H68" s="43" t="s">
        <v>184</v>
      </c>
      <c r="I68" s="42" t="s">
        <v>94</v>
      </c>
      <c r="J68" s="64">
        <v>-8</v>
      </c>
      <c r="K68" s="42"/>
      <c r="L68" s="87">
        <v>56789565.25</v>
      </c>
      <c r="M68" s="45"/>
      <c r="N68" s="44">
        <v>39031359</v>
      </c>
      <c r="O68" s="44"/>
      <c r="P68" s="44">
        <v>22301371</v>
      </c>
      <c r="Q68" s="44"/>
      <c r="R68" s="44">
        <v>3121035</v>
      </c>
      <c r="S68" s="42"/>
      <c r="T68" s="46">
        <v>5.5</v>
      </c>
      <c r="U68" s="42"/>
      <c r="V68" s="47">
        <v>7.1</v>
      </c>
      <c r="X68" s="133">
        <f t="shared" si="6"/>
        <v>5.5E-2</v>
      </c>
      <c r="Z68" s="48">
        <f t="shared" si="7"/>
        <v>39031359</v>
      </c>
    </row>
    <row r="69" spans="1:26" s="33" customFormat="1" x14ac:dyDescent="0.2">
      <c r="A69" s="46"/>
      <c r="B69" s="46"/>
      <c r="C69" s="42"/>
      <c r="D69" s="67" t="s">
        <v>151</v>
      </c>
      <c r="E69" s="42"/>
      <c r="F69" s="114">
        <v>50556</v>
      </c>
      <c r="G69" s="42"/>
      <c r="H69" s="43" t="s">
        <v>184</v>
      </c>
      <c r="I69" s="42" t="s">
        <v>94</v>
      </c>
      <c r="J69" s="64">
        <v>-8</v>
      </c>
      <c r="K69" s="42"/>
      <c r="L69" s="87">
        <v>4771959.1500000004</v>
      </c>
      <c r="M69" s="45"/>
      <c r="N69" s="44">
        <v>2691704</v>
      </c>
      <c r="O69" s="44"/>
      <c r="P69" s="44">
        <v>2462012</v>
      </c>
      <c r="Q69" s="44"/>
      <c r="R69" s="44">
        <v>149298</v>
      </c>
      <c r="S69" s="42"/>
      <c r="T69" s="46">
        <v>3.13</v>
      </c>
      <c r="U69" s="42"/>
      <c r="V69" s="47">
        <v>16.5</v>
      </c>
      <c r="X69" s="133">
        <f t="shared" si="6"/>
        <v>3.1300000000000001E-2</v>
      </c>
      <c r="Z69" s="48">
        <f t="shared" si="7"/>
        <v>2691704</v>
      </c>
    </row>
    <row r="70" spans="1:26" s="33" customFormat="1" x14ac:dyDescent="0.2">
      <c r="A70" s="46"/>
      <c r="B70" s="46"/>
      <c r="C70" s="42"/>
      <c r="D70" s="67" t="s">
        <v>152</v>
      </c>
      <c r="E70" s="42"/>
      <c r="F70" s="114">
        <v>50556</v>
      </c>
      <c r="G70" s="42"/>
      <c r="H70" s="43" t="s">
        <v>184</v>
      </c>
      <c r="I70" s="42" t="s">
        <v>94</v>
      </c>
      <c r="J70" s="64">
        <v>-8</v>
      </c>
      <c r="K70" s="42"/>
      <c r="L70" s="87">
        <v>246889883.68000001</v>
      </c>
      <c r="M70" s="45"/>
      <c r="N70" s="44">
        <v>44323758</v>
      </c>
      <c r="O70" s="44"/>
      <c r="P70" s="44">
        <v>222317316</v>
      </c>
      <c r="Q70" s="44"/>
      <c r="R70" s="44">
        <v>12213595</v>
      </c>
      <c r="S70" s="42"/>
      <c r="T70" s="46">
        <v>4.95</v>
      </c>
      <c r="U70" s="42"/>
      <c r="V70" s="47">
        <v>18.2</v>
      </c>
      <c r="X70" s="133">
        <f t="shared" si="6"/>
        <v>4.9500000000000002E-2</v>
      </c>
      <c r="Z70" s="48">
        <f t="shared" si="7"/>
        <v>44323758</v>
      </c>
    </row>
    <row r="71" spans="1:26" s="33" customFormat="1" x14ac:dyDescent="0.2">
      <c r="A71" s="46"/>
      <c r="B71" s="46"/>
      <c r="C71" s="42"/>
      <c r="D71" s="67" t="s">
        <v>153</v>
      </c>
      <c r="E71" s="42"/>
      <c r="F71" s="114">
        <v>50556</v>
      </c>
      <c r="G71" s="42"/>
      <c r="H71" s="43" t="s">
        <v>184</v>
      </c>
      <c r="I71" s="42" t="s">
        <v>94</v>
      </c>
      <c r="J71" s="64">
        <v>-8</v>
      </c>
      <c r="K71" s="42"/>
      <c r="L71" s="87">
        <v>207364.56</v>
      </c>
      <c r="M71" s="45"/>
      <c r="N71" s="44">
        <v>69185</v>
      </c>
      <c r="O71" s="44"/>
      <c r="P71" s="44">
        <v>154769</v>
      </c>
      <c r="Q71" s="44"/>
      <c r="R71" s="44">
        <v>8699</v>
      </c>
      <c r="S71" s="42"/>
      <c r="T71" s="46">
        <v>4.2</v>
      </c>
      <c r="U71" s="42"/>
      <c r="V71" s="47">
        <v>17.8</v>
      </c>
      <c r="X71" s="133">
        <f t="shared" si="6"/>
        <v>4.2000000000000003E-2</v>
      </c>
      <c r="Z71" s="48">
        <f t="shared" si="7"/>
        <v>69185</v>
      </c>
    </row>
    <row r="72" spans="1:26" s="33" customFormat="1" x14ac:dyDescent="0.2">
      <c r="A72" s="46"/>
      <c r="B72" s="46"/>
      <c r="C72" s="42"/>
      <c r="D72" s="67" t="s">
        <v>154</v>
      </c>
      <c r="E72" s="42"/>
      <c r="F72" s="114">
        <v>50556</v>
      </c>
      <c r="G72" s="42"/>
      <c r="H72" s="43" t="s">
        <v>184</v>
      </c>
      <c r="I72" s="42" t="s">
        <v>94</v>
      </c>
      <c r="J72" s="64">
        <v>-8</v>
      </c>
      <c r="K72" s="42"/>
      <c r="L72" s="87">
        <v>70483422.319999993</v>
      </c>
      <c r="M72" s="45"/>
      <c r="N72" s="44">
        <v>34615392</v>
      </c>
      <c r="O72" s="44"/>
      <c r="P72" s="44">
        <v>41506704</v>
      </c>
      <c r="Q72" s="44"/>
      <c r="R72" s="44">
        <v>2440333</v>
      </c>
      <c r="S72" s="42"/>
      <c r="T72" s="46">
        <v>3.46</v>
      </c>
      <c r="U72" s="42"/>
      <c r="V72" s="47">
        <v>17</v>
      </c>
      <c r="X72" s="133">
        <f t="shared" si="6"/>
        <v>3.4599999999999999E-2</v>
      </c>
      <c r="Z72" s="48">
        <f t="shared" si="7"/>
        <v>34615392</v>
      </c>
    </row>
    <row r="73" spans="1:26" s="33" customFormat="1" x14ac:dyDescent="0.2">
      <c r="A73" s="46"/>
      <c r="B73" s="46"/>
      <c r="C73" s="42"/>
      <c r="D73" s="67" t="s">
        <v>155</v>
      </c>
      <c r="E73" s="42"/>
      <c r="F73" s="114">
        <v>49095</v>
      </c>
      <c r="G73" s="42"/>
      <c r="H73" s="43" t="s">
        <v>184</v>
      </c>
      <c r="I73" s="42" t="s">
        <v>94</v>
      </c>
      <c r="J73" s="64">
        <v>-8</v>
      </c>
      <c r="K73" s="42"/>
      <c r="L73" s="87">
        <v>10691947.359999999</v>
      </c>
      <c r="M73" s="45"/>
      <c r="N73" s="44">
        <v>7438932</v>
      </c>
      <c r="O73" s="44"/>
      <c r="P73" s="44">
        <v>4108371</v>
      </c>
      <c r="Q73" s="44"/>
      <c r="R73" s="44">
        <v>311556</v>
      </c>
      <c r="S73" s="42"/>
      <c r="T73" s="46">
        <v>2.91</v>
      </c>
      <c r="U73" s="42"/>
      <c r="V73" s="47">
        <v>13.2</v>
      </c>
      <c r="X73" s="133">
        <f t="shared" si="6"/>
        <v>2.9100000000000001E-2</v>
      </c>
      <c r="Z73" s="48">
        <f t="shared" si="7"/>
        <v>7438932</v>
      </c>
    </row>
    <row r="74" spans="1:26" s="33" customFormat="1" x14ac:dyDescent="0.2">
      <c r="A74" s="46"/>
      <c r="B74" s="46"/>
      <c r="C74" s="42"/>
      <c r="D74" s="67" t="s">
        <v>156</v>
      </c>
      <c r="E74" s="42"/>
      <c r="F74" s="114">
        <v>49095</v>
      </c>
      <c r="G74" s="42"/>
      <c r="H74" s="43" t="s">
        <v>184</v>
      </c>
      <c r="I74" s="42" t="s">
        <v>94</v>
      </c>
      <c r="J74" s="64">
        <v>-8</v>
      </c>
      <c r="K74" s="42"/>
      <c r="L74" s="87">
        <v>9220870.0800000001</v>
      </c>
      <c r="M74" s="45"/>
      <c r="N74" s="44">
        <v>6166146</v>
      </c>
      <c r="O74" s="44"/>
      <c r="P74" s="44">
        <v>3792394</v>
      </c>
      <c r="Q74" s="44"/>
      <c r="R74" s="44">
        <v>281858</v>
      </c>
      <c r="S74" s="42"/>
      <c r="T74" s="46">
        <v>3.06</v>
      </c>
      <c r="U74" s="42"/>
      <c r="V74" s="47">
        <v>13.5</v>
      </c>
      <c r="X74" s="133">
        <f t="shared" si="6"/>
        <v>3.0599999999999999E-2</v>
      </c>
      <c r="Z74" s="48">
        <f t="shared" si="7"/>
        <v>6166146</v>
      </c>
    </row>
    <row r="75" spans="1:26" s="63" customFormat="1" x14ac:dyDescent="0.2">
      <c r="A75" s="46"/>
      <c r="B75" s="46"/>
      <c r="C75" s="42"/>
      <c r="D75" s="67" t="s">
        <v>157</v>
      </c>
      <c r="E75" s="42"/>
      <c r="F75" s="114">
        <v>49095</v>
      </c>
      <c r="G75" s="42"/>
      <c r="H75" s="43" t="s">
        <v>184</v>
      </c>
      <c r="I75" s="42"/>
      <c r="J75" s="64">
        <v>-8</v>
      </c>
      <c r="K75" s="42"/>
      <c r="L75" s="88">
        <v>41697.85</v>
      </c>
      <c r="M75" s="45"/>
      <c r="N75" s="70">
        <v>6304</v>
      </c>
      <c r="O75" s="44"/>
      <c r="P75" s="70">
        <v>38730</v>
      </c>
      <c r="Q75" s="44"/>
      <c r="R75" s="70">
        <v>2619</v>
      </c>
      <c r="S75" s="42"/>
      <c r="T75" s="46">
        <v>6.28</v>
      </c>
      <c r="U75" s="42"/>
      <c r="V75" s="47">
        <v>14.8</v>
      </c>
      <c r="X75" s="133">
        <f t="shared" si="6"/>
        <v>6.2799999999999995E-2</v>
      </c>
      <c r="Y75" s="33"/>
      <c r="Z75" s="48">
        <f t="shared" si="7"/>
        <v>6304</v>
      </c>
    </row>
    <row r="76" spans="1:26" s="33" customFormat="1" x14ac:dyDescent="0.2">
      <c r="A76" s="5"/>
      <c r="B76" s="5"/>
      <c r="C76" s="2"/>
      <c r="D76" s="2"/>
      <c r="E76" s="2"/>
      <c r="F76" s="114"/>
      <c r="G76" s="2"/>
      <c r="H76" s="34"/>
      <c r="I76" s="2"/>
      <c r="J76" s="35"/>
      <c r="K76" s="2"/>
      <c r="L76" s="8"/>
      <c r="M76" s="8"/>
      <c r="N76" s="8"/>
      <c r="O76" s="8"/>
      <c r="P76" s="9"/>
      <c r="Q76" s="8"/>
      <c r="R76" s="8"/>
      <c r="S76" s="2"/>
      <c r="T76" s="5"/>
      <c r="U76" s="2"/>
      <c r="V76" s="10"/>
    </row>
    <row r="77" spans="1:26" s="33" customFormat="1" x14ac:dyDescent="0.2">
      <c r="A77" s="5"/>
      <c r="B77" s="5"/>
      <c r="C77" s="2"/>
      <c r="D77" s="2"/>
      <c r="E77" s="2"/>
      <c r="F77" s="114"/>
      <c r="G77" s="2"/>
      <c r="H77" s="34"/>
      <c r="I77" s="2"/>
      <c r="J77" s="35"/>
      <c r="K77" s="2"/>
      <c r="L77" s="8"/>
      <c r="M77" s="8"/>
      <c r="N77" s="8"/>
      <c r="O77" s="8"/>
      <c r="P77" s="9"/>
      <c r="Q77" s="8"/>
      <c r="R77" s="8"/>
      <c r="S77" s="2"/>
      <c r="T77" s="5"/>
      <c r="U77" s="2"/>
      <c r="V77" s="10"/>
    </row>
    <row r="78" spans="1:26" s="33" customFormat="1" x14ac:dyDescent="0.2">
      <c r="A78" s="5"/>
      <c r="B78" s="5"/>
      <c r="C78" s="2" t="s">
        <v>29</v>
      </c>
      <c r="D78" s="2"/>
      <c r="E78" s="2"/>
      <c r="F78" s="114"/>
      <c r="G78" s="2"/>
      <c r="H78" s="34"/>
      <c r="I78" s="2"/>
      <c r="J78" s="35"/>
      <c r="K78" s="2"/>
      <c r="L78" s="81">
        <f>SUBTOTAL(9,L48:L75)</f>
        <v>3748961015.8099999</v>
      </c>
      <c r="M78" s="8"/>
      <c r="N78" s="8">
        <f>SUBTOTAL(9,N48:N75)</f>
        <v>1724750455.8499999</v>
      </c>
      <c r="O78" s="8"/>
      <c r="P78" s="9">
        <f>SUBTOTAL(9,P48:P75)</f>
        <v>2307601149</v>
      </c>
      <c r="Q78" s="8"/>
      <c r="R78" s="8">
        <f>SUBTOTAL(9,R48:R75)</f>
        <v>197595738</v>
      </c>
      <c r="S78" s="2"/>
      <c r="T78" s="5">
        <f>ROUND(R78/L78*100,2)</f>
        <v>5.27</v>
      </c>
      <c r="U78" s="11"/>
      <c r="V78" s="10">
        <f>ROUND(P78/R78,1)</f>
        <v>11.7</v>
      </c>
      <c r="X78" s="133">
        <f t="shared" ref="X78" si="8">ROUND(+T78/100,4)</f>
        <v>5.2699999999999997E-2</v>
      </c>
      <c r="Z78" s="48">
        <f t="shared" ref="Z78" si="9">+N78</f>
        <v>1724750455.8499999</v>
      </c>
    </row>
    <row r="79" spans="1:26" s="33" customFormat="1" x14ac:dyDescent="0.2">
      <c r="A79" s="5"/>
      <c r="B79" s="5"/>
      <c r="C79" s="2"/>
      <c r="D79" s="2"/>
      <c r="E79" s="2"/>
      <c r="F79" s="114"/>
      <c r="G79" s="2"/>
      <c r="H79" s="34"/>
      <c r="I79" s="2"/>
      <c r="J79" s="35"/>
      <c r="K79" s="2"/>
      <c r="L79" s="81"/>
      <c r="M79" s="8"/>
      <c r="N79" s="8"/>
      <c r="O79" s="8"/>
      <c r="P79" s="9"/>
      <c r="Q79" s="8"/>
      <c r="R79" s="8"/>
      <c r="S79" s="2"/>
      <c r="T79" s="5"/>
      <c r="U79" s="11"/>
      <c r="V79" s="10"/>
    </row>
    <row r="80" spans="1:26" s="33" customFormat="1" x14ac:dyDescent="0.2">
      <c r="A80" s="5"/>
      <c r="B80" s="5"/>
      <c r="C80" s="2"/>
      <c r="D80" s="2"/>
      <c r="E80" s="2"/>
      <c r="F80" s="114"/>
      <c r="G80" s="2"/>
      <c r="H80" s="34"/>
      <c r="I80" s="2"/>
      <c r="J80" s="35"/>
      <c r="K80" s="2"/>
      <c r="L80" s="81"/>
      <c r="M80" s="8"/>
      <c r="N80" s="8"/>
      <c r="O80" s="8"/>
      <c r="P80" s="9"/>
      <c r="Q80" s="8"/>
      <c r="R80" s="8"/>
      <c r="S80" s="2"/>
      <c r="T80" s="5"/>
      <c r="U80" s="11"/>
      <c r="V80" s="10"/>
    </row>
    <row r="81" spans="1:26" s="33" customFormat="1" x14ac:dyDescent="0.2">
      <c r="A81" s="5">
        <v>312.10000000000002</v>
      </c>
      <c r="B81" s="5"/>
      <c r="C81" s="2" t="s">
        <v>107</v>
      </c>
      <c r="D81" s="2"/>
      <c r="E81" s="2"/>
      <c r="F81" s="114"/>
      <c r="G81" s="2"/>
      <c r="H81" s="34"/>
      <c r="I81" s="2"/>
      <c r="J81" s="35"/>
      <c r="K81" s="2"/>
      <c r="L81" s="83"/>
      <c r="M81" s="40"/>
      <c r="N81" s="39"/>
      <c r="O81" s="39"/>
      <c r="P81" s="39"/>
      <c r="Q81" s="39"/>
      <c r="R81" s="39"/>
      <c r="S81" s="2"/>
      <c r="T81" s="5"/>
      <c r="U81" s="2"/>
      <c r="V81" s="10"/>
    </row>
    <row r="82" spans="1:26" s="33" customFormat="1" x14ac:dyDescent="0.2">
      <c r="A82" s="46"/>
      <c r="B82" s="46"/>
      <c r="C82" s="42"/>
      <c r="D82" s="36" t="s">
        <v>154</v>
      </c>
      <c r="E82" s="2"/>
      <c r="F82" s="114">
        <v>50556</v>
      </c>
      <c r="G82" s="2"/>
      <c r="H82" s="34" t="s">
        <v>185</v>
      </c>
      <c r="I82" s="2" t="s">
        <v>94</v>
      </c>
      <c r="J82" s="35">
        <v>20</v>
      </c>
      <c r="K82" s="2"/>
      <c r="L82" s="118">
        <v>2914384.6</v>
      </c>
      <c r="M82" s="40"/>
      <c r="N82" s="69">
        <v>1298808</v>
      </c>
      <c r="O82" s="39"/>
      <c r="P82" s="119">
        <v>1032700</v>
      </c>
      <c r="Q82" s="39"/>
      <c r="R82" s="119">
        <v>71967</v>
      </c>
      <c r="S82" s="2"/>
      <c r="T82" s="5">
        <v>2.4700000000000002</v>
      </c>
      <c r="U82" s="2"/>
      <c r="V82" s="10">
        <v>14.3</v>
      </c>
      <c r="X82" s="133">
        <f t="shared" ref="X82" si="10">ROUND(+T82/100,4)</f>
        <v>2.47E-2</v>
      </c>
      <c r="Z82" s="48">
        <f t="shared" ref="Z82" si="11">+N82</f>
        <v>1298808</v>
      </c>
    </row>
    <row r="83" spans="1:26" s="33" customFormat="1" x14ac:dyDescent="0.2">
      <c r="A83" s="5"/>
      <c r="B83" s="5"/>
      <c r="C83" s="2"/>
      <c r="D83" s="2"/>
      <c r="E83" s="2"/>
      <c r="F83" s="114"/>
      <c r="G83" s="2"/>
      <c r="H83" s="34"/>
      <c r="I83" s="2"/>
      <c r="J83" s="35"/>
      <c r="K83" s="2"/>
      <c r="L83" s="81"/>
      <c r="M83" s="8"/>
      <c r="N83" s="9"/>
      <c r="O83" s="8"/>
      <c r="P83" s="9"/>
      <c r="Q83" s="8"/>
      <c r="R83" s="8"/>
      <c r="S83" s="2"/>
      <c r="T83" s="5"/>
      <c r="U83" s="11"/>
      <c r="V83" s="10"/>
    </row>
    <row r="84" spans="1:26" s="33" customFormat="1" x14ac:dyDescent="0.2">
      <c r="A84" s="5"/>
      <c r="B84" s="5"/>
      <c r="C84" s="2"/>
      <c r="D84" s="2"/>
      <c r="E84" s="2"/>
      <c r="F84" s="114"/>
      <c r="G84" s="2"/>
      <c r="H84" s="34"/>
      <c r="I84" s="2"/>
      <c r="J84" s="35"/>
      <c r="K84" s="2"/>
      <c r="L84" s="81"/>
      <c r="M84" s="8"/>
      <c r="N84" s="9"/>
      <c r="O84" s="8"/>
      <c r="P84" s="9"/>
      <c r="Q84" s="8"/>
      <c r="R84" s="8"/>
      <c r="S84" s="2"/>
      <c r="T84" s="5"/>
      <c r="U84" s="11"/>
      <c r="V84" s="10"/>
    </row>
    <row r="85" spans="1:26" s="33" customFormat="1" x14ac:dyDescent="0.2">
      <c r="A85" s="5">
        <v>312.2</v>
      </c>
      <c r="B85" s="5"/>
      <c r="C85" s="2" t="s">
        <v>108</v>
      </c>
      <c r="E85" s="2"/>
      <c r="F85" s="114"/>
      <c r="G85" s="2"/>
      <c r="H85" s="34"/>
      <c r="I85" s="2"/>
      <c r="J85" s="35"/>
      <c r="K85" s="2"/>
      <c r="L85" s="8"/>
      <c r="M85" s="8"/>
      <c r="N85" s="9"/>
      <c r="O85" s="8"/>
      <c r="P85" s="9"/>
      <c r="Q85" s="8"/>
      <c r="R85" s="8"/>
      <c r="S85" s="2"/>
      <c r="T85" s="5"/>
      <c r="U85" s="2"/>
      <c r="V85" s="10"/>
      <c r="X85" s="133"/>
      <c r="Z85" s="48"/>
    </row>
    <row r="86" spans="1:26" s="33" customFormat="1" x14ac:dyDescent="0.2">
      <c r="A86" s="5"/>
      <c r="B86" s="5"/>
      <c r="C86" s="2"/>
      <c r="D86" s="36" t="s">
        <v>118</v>
      </c>
      <c r="E86" s="2"/>
      <c r="F86" s="114">
        <v>53113</v>
      </c>
      <c r="G86" s="2"/>
      <c r="H86" s="34" t="s">
        <v>184</v>
      </c>
      <c r="I86" s="2" t="s">
        <v>94</v>
      </c>
      <c r="J86" s="35">
        <v>-6</v>
      </c>
      <c r="K86" s="2"/>
      <c r="L86" s="83">
        <v>1843155022.3399999</v>
      </c>
      <c r="M86" s="40"/>
      <c r="N86" s="44">
        <v>329660953.79000002</v>
      </c>
      <c r="O86" s="39"/>
      <c r="P86" s="39">
        <v>1624083370</v>
      </c>
      <c r="Q86" s="39"/>
      <c r="R86" s="39">
        <v>68604667</v>
      </c>
      <c r="S86" s="2"/>
      <c r="T86" s="5">
        <v>3.72</v>
      </c>
      <c r="U86" s="2"/>
      <c r="V86" s="10">
        <v>23.7</v>
      </c>
      <c r="X86" s="133">
        <f t="shared" ref="X86" si="12">ROUND(+T86/100,4)</f>
        <v>3.7199999999999997E-2</v>
      </c>
      <c r="Z86" s="48">
        <f t="shared" ref="Z86" si="13">+N86</f>
        <v>329660953.79000002</v>
      </c>
    </row>
    <row r="87" spans="1:26" s="33" customFormat="1" x14ac:dyDescent="0.2">
      <c r="A87" s="5"/>
      <c r="B87" s="5"/>
      <c r="C87" s="2"/>
      <c r="D87" s="2"/>
      <c r="E87" s="2"/>
      <c r="F87" s="114"/>
      <c r="G87" s="2"/>
      <c r="H87" s="34"/>
      <c r="I87" s="2"/>
      <c r="J87" s="35"/>
      <c r="K87" s="2"/>
      <c r="L87" s="81"/>
      <c r="M87" s="8"/>
      <c r="N87" s="8"/>
      <c r="O87" s="8"/>
      <c r="P87" s="9"/>
      <c r="Q87" s="8"/>
      <c r="R87" s="8"/>
      <c r="S87" s="2"/>
      <c r="T87" s="5"/>
      <c r="U87" s="11"/>
      <c r="V87" s="10"/>
    </row>
    <row r="88" spans="1:26" s="33" customFormat="1" x14ac:dyDescent="0.2">
      <c r="A88" s="5"/>
      <c r="B88" s="5"/>
      <c r="C88" s="2"/>
      <c r="D88" s="2"/>
      <c r="E88" s="2"/>
      <c r="F88" s="114"/>
      <c r="G88" s="2"/>
      <c r="H88" s="34"/>
      <c r="I88" s="2"/>
      <c r="J88" s="35"/>
      <c r="K88" s="2"/>
      <c r="L88" s="81"/>
      <c r="M88" s="8"/>
      <c r="N88" s="8"/>
      <c r="O88" s="8"/>
      <c r="P88" s="9"/>
      <c r="Q88" s="8"/>
      <c r="R88" s="8"/>
      <c r="S88" s="2"/>
      <c r="T88" s="5"/>
      <c r="U88" s="11"/>
      <c r="V88" s="10"/>
    </row>
    <row r="89" spans="1:26" s="33" customFormat="1" x14ac:dyDescent="0.2">
      <c r="A89" s="5">
        <v>312.3</v>
      </c>
      <c r="B89" s="5"/>
      <c r="C89" s="2" t="s">
        <v>109</v>
      </c>
      <c r="E89" s="2"/>
      <c r="F89" s="114"/>
      <c r="G89" s="2"/>
      <c r="H89" s="34"/>
      <c r="I89" s="2"/>
      <c r="J89" s="35"/>
      <c r="K89" s="2"/>
      <c r="L89" s="8"/>
      <c r="M89" s="8"/>
      <c r="N89" s="8"/>
      <c r="O89" s="8"/>
      <c r="P89" s="9"/>
      <c r="Q89" s="8"/>
      <c r="R89" s="8"/>
      <c r="S89" s="2"/>
      <c r="T89" s="5"/>
      <c r="U89" s="2"/>
      <c r="V89" s="10"/>
    </row>
    <row r="90" spans="1:26" s="33" customFormat="1" x14ac:dyDescent="0.2">
      <c r="A90" s="46"/>
      <c r="B90" s="46"/>
      <c r="C90" s="42"/>
      <c r="D90" s="67" t="s">
        <v>143</v>
      </c>
      <c r="E90" s="42"/>
      <c r="F90" s="114">
        <v>50556</v>
      </c>
      <c r="G90" s="42"/>
      <c r="H90" s="43" t="s">
        <v>219</v>
      </c>
      <c r="I90" s="42"/>
      <c r="J90" s="64">
        <v>-8</v>
      </c>
      <c r="K90" s="42"/>
      <c r="L90" s="87">
        <v>6424043.3600000003</v>
      </c>
      <c r="M90" s="45"/>
      <c r="N90" s="44">
        <v>2891883</v>
      </c>
      <c r="O90" s="44"/>
      <c r="P90" s="44">
        <v>4046084</v>
      </c>
      <c r="Q90" s="44"/>
      <c r="R90" s="44">
        <v>470190</v>
      </c>
      <c r="S90" s="42"/>
      <c r="T90" s="46">
        <v>7.32</v>
      </c>
      <c r="U90" s="42"/>
      <c r="V90" s="47">
        <v>8.6</v>
      </c>
      <c r="X90" s="133">
        <f t="shared" ref="X90:X94" si="14">ROUND(+T90/100,4)</f>
        <v>7.3200000000000001E-2</v>
      </c>
      <c r="Z90" s="48">
        <f t="shared" ref="Z90:Z94" si="15">+N90</f>
        <v>2891883</v>
      </c>
    </row>
    <row r="91" spans="1:26" s="33" customFormat="1" x14ac:dyDescent="0.2">
      <c r="A91" s="46"/>
      <c r="B91" s="46"/>
      <c r="C91" s="42"/>
      <c r="D91" s="67" t="s">
        <v>144</v>
      </c>
      <c r="E91" s="42"/>
      <c r="F91" s="114">
        <v>50556</v>
      </c>
      <c r="G91" s="42"/>
      <c r="H91" s="43" t="s">
        <v>219</v>
      </c>
      <c r="I91" s="42"/>
      <c r="J91" s="64">
        <v>-8</v>
      </c>
      <c r="K91" s="42"/>
      <c r="L91" s="87">
        <v>6189864.1600000001</v>
      </c>
      <c r="M91" s="45"/>
      <c r="N91" s="44">
        <v>4443633</v>
      </c>
      <c r="O91" s="44"/>
      <c r="P91" s="44">
        <v>2241420</v>
      </c>
      <c r="Q91" s="44"/>
      <c r="R91" s="44">
        <v>461350</v>
      </c>
      <c r="S91" s="42"/>
      <c r="T91" s="46">
        <v>7.45</v>
      </c>
      <c r="U91" s="42"/>
      <c r="V91" s="47">
        <v>4.9000000000000004</v>
      </c>
      <c r="X91" s="133">
        <f t="shared" si="14"/>
        <v>7.4499999999999997E-2</v>
      </c>
      <c r="Z91" s="48">
        <f t="shared" si="15"/>
        <v>4443633</v>
      </c>
    </row>
    <row r="92" spans="1:26" s="33" customFormat="1" x14ac:dyDescent="0.2">
      <c r="A92" s="46"/>
      <c r="B92" s="46"/>
      <c r="C92" s="42"/>
      <c r="D92" s="67" t="s">
        <v>145</v>
      </c>
      <c r="E92" s="42"/>
      <c r="F92" s="114">
        <v>49095</v>
      </c>
      <c r="G92" s="42"/>
      <c r="H92" s="43" t="s">
        <v>219</v>
      </c>
      <c r="I92" s="42"/>
      <c r="J92" s="64">
        <v>-8</v>
      </c>
      <c r="K92" s="42"/>
      <c r="L92" s="87">
        <v>5652917.0099999998</v>
      </c>
      <c r="M92" s="45"/>
      <c r="N92" s="44">
        <v>4325954</v>
      </c>
      <c r="O92" s="44"/>
      <c r="P92" s="44">
        <v>1779196</v>
      </c>
      <c r="Q92" s="44"/>
      <c r="R92" s="44">
        <v>422612</v>
      </c>
      <c r="S92" s="42"/>
      <c r="T92" s="46">
        <v>7.48</v>
      </c>
      <c r="U92" s="42"/>
      <c r="V92" s="47">
        <v>4.2</v>
      </c>
      <c r="X92" s="133">
        <f t="shared" si="14"/>
        <v>7.4800000000000005E-2</v>
      </c>
      <c r="Z92" s="48">
        <f t="shared" si="15"/>
        <v>4325954</v>
      </c>
    </row>
    <row r="93" spans="1:26" s="33" customFormat="1" x14ac:dyDescent="0.2">
      <c r="A93" s="46"/>
      <c r="B93" s="46"/>
      <c r="C93" s="42"/>
      <c r="D93" s="67" t="s">
        <v>146</v>
      </c>
      <c r="E93" s="42"/>
      <c r="F93" s="114">
        <v>46173</v>
      </c>
      <c r="G93" s="42"/>
      <c r="H93" s="43" t="s">
        <v>219</v>
      </c>
      <c r="I93" s="42"/>
      <c r="J93" s="64">
        <v>-8</v>
      </c>
      <c r="K93" s="42"/>
      <c r="L93" s="87">
        <v>3476457.22</v>
      </c>
      <c r="M93" s="45"/>
      <c r="N93" s="44">
        <v>1926082</v>
      </c>
      <c r="O93" s="44"/>
      <c r="P93" s="44">
        <v>1828492</v>
      </c>
      <c r="Q93" s="44"/>
      <c r="R93" s="44">
        <v>307150</v>
      </c>
      <c r="S93" s="42"/>
      <c r="T93" s="46">
        <v>8.84</v>
      </c>
      <c r="U93" s="42"/>
      <c r="V93" s="47">
        <v>6</v>
      </c>
      <c r="X93" s="133">
        <f t="shared" si="14"/>
        <v>8.8400000000000006E-2</v>
      </c>
      <c r="Z93" s="48">
        <f t="shared" si="15"/>
        <v>1926082</v>
      </c>
    </row>
    <row r="94" spans="1:26" s="33" customFormat="1" x14ac:dyDescent="0.2">
      <c r="A94" s="46"/>
      <c r="B94" s="46"/>
      <c r="C94" s="42"/>
      <c r="D94" s="67" t="s">
        <v>147</v>
      </c>
      <c r="E94" s="42"/>
      <c r="F94" s="114">
        <v>49095</v>
      </c>
      <c r="G94" s="42"/>
      <c r="H94" s="43" t="s">
        <v>219</v>
      </c>
      <c r="I94" s="42"/>
      <c r="J94" s="64">
        <v>-8</v>
      </c>
      <c r="K94" s="42"/>
      <c r="L94" s="88">
        <v>1926610.52</v>
      </c>
      <c r="M94" s="45"/>
      <c r="N94" s="70">
        <v>1271389</v>
      </c>
      <c r="O94" s="44"/>
      <c r="P94" s="70">
        <v>809350</v>
      </c>
      <c r="Q94" s="44"/>
      <c r="R94" s="70">
        <v>142114</v>
      </c>
      <c r="S94" s="42"/>
      <c r="T94" s="46">
        <v>7.38</v>
      </c>
      <c r="U94" s="42"/>
      <c r="V94" s="47">
        <v>5.7</v>
      </c>
      <c r="X94" s="133">
        <f t="shared" si="14"/>
        <v>7.3800000000000004E-2</v>
      </c>
      <c r="Z94" s="48">
        <f t="shared" si="15"/>
        <v>1271389</v>
      </c>
    </row>
    <row r="95" spans="1:26" s="33" customFormat="1" x14ac:dyDescent="0.2">
      <c r="A95" s="5"/>
      <c r="B95" s="5"/>
      <c r="C95" s="2"/>
      <c r="D95" s="2"/>
      <c r="E95" s="2"/>
      <c r="F95" s="114"/>
      <c r="G95" s="2"/>
      <c r="H95" s="34"/>
      <c r="I95" s="2"/>
      <c r="J95" s="35"/>
      <c r="K95" s="2"/>
      <c r="L95" s="81"/>
      <c r="M95" s="8"/>
      <c r="N95" s="8"/>
      <c r="O95" s="8"/>
      <c r="P95" s="9"/>
      <c r="Q95" s="8"/>
      <c r="R95" s="8"/>
      <c r="S95" s="2"/>
      <c r="T95" s="5"/>
      <c r="U95" s="11"/>
      <c r="V95" s="10"/>
    </row>
    <row r="96" spans="1:26" s="33" customFormat="1" x14ac:dyDescent="0.2">
      <c r="A96" s="5"/>
      <c r="B96" s="5"/>
      <c r="C96" s="2" t="s">
        <v>170</v>
      </c>
      <c r="D96" s="2"/>
      <c r="E96" s="2"/>
      <c r="F96" s="114"/>
      <c r="G96" s="2"/>
      <c r="H96" s="34"/>
      <c r="I96" s="2"/>
      <c r="J96" s="35"/>
      <c r="K96" s="2"/>
      <c r="L96" s="81">
        <f>SUBTOTAL(9,L90:L94)</f>
        <v>23669892.27</v>
      </c>
      <c r="M96" s="8"/>
      <c r="N96" s="113">
        <f>SUBTOTAL(9,N90:N94)</f>
        <v>14858941</v>
      </c>
      <c r="O96" s="125"/>
      <c r="P96" s="113">
        <f>SUBTOTAL(9,P90:P94)</f>
        <v>10704542</v>
      </c>
      <c r="Q96" s="125"/>
      <c r="R96" s="113">
        <f>SUBTOTAL(9,R90:R94)</f>
        <v>1803416</v>
      </c>
      <c r="S96" s="2"/>
      <c r="T96" s="5">
        <f>ROUND(R96/L96*100,2)</f>
        <v>7.62</v>
      </c>
      <c r="U96" s="11"/>
      <c r="V96" s="10">
        <f>ROUND(P96/R96,1)</f>
        <v>5.9</v>
      </c>
      <c r="X96" s="133">
        <f t="shared" ref="X96" si="16">ROUND(+T96/100,4)</f>
        <v>7.6200000000000004E-2</v>
      </c>
      <c r="Z96" s="48">
        <f t="shared" ref="Z96" si="17">+N96</f>
        <v>14858941</v>
      </c>
    </row>
    <row r="97" spans="1:26" s="33" customFormat="1" x14ac:dyDescent="0.2">
      <c r="A97" s="5"/>
      <c r="B97" s="5"/>
      <c r="C97" s="2"/>
      <c r="D97" s="2"/>
      <c r="E97" s="2"/>
      <c r="F97" s="114"/>
      <c r="G97" s="2"/>
      <c r="H97" s="34"/>
      <c r="I97" s="2"/>
      <c r="J97" s="35"/>
      <c r="K97" s="2"/>
      <c r="L97" s="81"/>
      <c r="M97" s="8"/>
      <c r="N97" s="8"/>
      <c r="O97" s="8"/>
      <c r="P97" s="9"/>
      <c r="Q97" s="8"/>
      <c r="R97" s="8"/>
      <c r="S97" s="2"/>
      <c r="T97" s="5"/>
      <c r="U97" s="11"/>
      <c r="V97" s="10"/>
    </row>
    <row r="98" spans="1:26" s="33" customFormat="1" x14ac:dyDescent="0.2">
      <c r="A98" s="5"/>
      <c r="B98" s="5"/>
      <c r="C98" s="2"/>
      <c r="E98" s="2"/>
      <c r="F98" s="114"/>
      <c r="G98" s="2"/>
      <c r="H98" s="34"/>
      <c r="I98" s="2"/>
      <c r="J98" s="35"/>
      <c r="K98" s="2"/>
      <c r="L98" s="8"/>
      <c r="M98" s="8"/>
      <c r="N98" s="8"/>
      <c r="O98" s="8"/>
      <c r="P98" s="9"/>
      <c r="Q98" s="8"/>
      <c r="R98" s="8"/>
      <c r="S98" s="2"/>
      <c r="T98" s="5"/>
      <c r="U98" s="2"/>
      <c r="V98" s="10"/>
    </row>
    <row r="99" spans="1:26" s="33" customFormat="1" x14ac:dyDescent="0.2">
      <c r="A99" s="5">
        <v>314</v>
      </c>
      <c r="B99" s="5"/>
      <c r="C99" s="2" t="s">
        <v>30</v>
      </c>
      <c r="E99" s="2"/>
      <c r="F99" s="114"/>
      <c r="G99" s="2"/>
      <c r="H99" s="34"/>
      <c r="I99" s="2"/>
      <c r="J99" s="35"/>
      <c r="K99" s="2"/>
      <c r="L99" s="8"/>
      <c r="M99" s="8"/>
      <c r="N99" s="8"/>
      <c r="O99" s="8"/>
      <c r="P99" s="9"/>
      <c r="Q99" s="8"/>
      <c r="R99" s="8"/>
      <c r="S99" s="2"/>
      <c r="T99" s="5"/>
      <c r="U99" s="11"/>
      <c r="V99" s="10"/>
    </row>
    <row r="100" spans="1:26" s="33" customFormat="1" x14ac:dyDescent="0.2">
      <c r="A100" s="5"/>
      <c r="B100" s="5"/>
      <c r="C100" s="2"/>
      <c r="D100" s="36" t="s">
        <v>119</v>
      </c>
      <c r="E100" s="2"/>
      <c r="F100" s="114">
        <v>43465</v>
      </c>
      <c r="G100" s="2"/>
      <c r="H100" s="34" t="s">
        <v>186</v>
      </c>
      <c r="I100" s="2" t="s">
        <v>94</v>
      </c>
      <c r="J100" s="35">
        <v>-5</v>
      </c>
      <c r="K100" s="2"/>
      <c r="L100" s="83">
        <v>24727.48</v>
      </c>
      <c r="M100" s="40"/>
      <c r="N100" s="39">
        <v>25964</v>
      </c>
      <c r="O100" s="39"/>
      <c r="P100" s="39">
        <v>0</v>
      </c>
      <c r="Q100" s="39"/>
      <c r="R100" s="39">
        <v>0</v>
      </c>
      <c r="S100" s="2"/>
      <c r="T100" s="81">
        <v>0</v>
      </c>
      <c r="U100" s="81"/>
      <c r="V100" s="81">
        <v>0</v>
      </c>
      <c r="X100" s="133">
        <f t="shared" ref="X100:X117" si="18">ROUND(+T100/100,4)</f>
        <v>0</v>
      </c>
      <c r="Z100" s="48">
        <f t="shared" ref="Z100:Z117" si="19">+N100</f>
        <v>25964</v>
      </c>
    </row>
    <row r="101" spans="1:26" s="33" customFormat="1" x14ac:dyDescent="0.2">
      <c r="A101" s="5"/>
      <c r="B101" s="5"/>
      <c r="C101" s="2"/>
      <c r="D101" s="36" t="s">
        <v>121</v>
      </c>
      <c r="E101" s="2"/>
      <c r="F101" s="114">
        <v>44926</v>
      </c>
      <c r="G101" s="2"/>
      <c r="H101" s="34" t="s">
        <v>186</v>
      </c>
      <c r="I101" s="2" t="s">
        <v>94</v>
      </c>
      <c r="J101" s="35">
        <v>-12</v>
      </c>
      <c r="K101" s="2"/>
      <c r="L101" s="83">
        <v>11775378.68</v>
      </c>
      <c r="M101" s="40"/>
      <c r="N101" s="39">
        <v>9932607</v>
      </c>
      <c r="O101" s="39"/>
      <c r="P101" s="39">
        <v>3255817</v>
      </c>
      <c r="Q101" s="39"/>
      <c r="R101" s="39">
        <v>834538</v>
      </c>
      <c r="S101" s="2"/>
      <c r="T101" s="5">
        <v>7.09</v>
      </c>
      <c r="U101" s="11"/>
      <c r="V101" s="10">
        <v>3.9</v>
      </c>
      <c r="X101" s="133">
        <f t="shared" si="18"/>
        <v>7.0900000000000005E-2</v>
      </c>
      <c r="Z101" s="48">
        <f t="shared" si="19"/>
        <v>9932607</v>
      </c>
    </row>
    <row r="102" spans="1:26" s="33" customFormat="1" x14ac:dyDescent="0.2">
      <c r="A102" s="5"/>
      <c r="B102" s="5"/>
      <c r="C102" s="2"/>
      <c r="D102" s="36" t="s">
        <v>122</v>
      </c>
      <c r="E102" s="2"/>
      <c r="F102" s="114">
        <v>44926</v>
      </c>
      <c r="G102" s="2"/>
      <c r="H102" s="34" t="s">
        <v>186</v>
      </c>
      <c r="I102" s="2" t="s">
        <v>94</v>
      </c>
      <c r="J102" s="35">
        <v>-12</v>
      </c>
      <c r="K102" s="2"/>
      <c r="L102" s="83">
        <v>13808501.32</v>
      </c>
      <c r="M102" s="40"/>
      <c r="N102" s="39">
        <v>11577341</v>
      </c>
      <c r="O102" s="39"/>
      <c r="P102" s="39">
        <v>3888180</v>
      </c>
      <c r="Q102" s="39"/>
      <c r="R102" s="39">
        <v>994221</v>
      </c>
      <c r="S102" s="2"/>
      <c r="T102" s="5">
        <v>7.2</v>
      </c>
      <c r="U102" s="11"/>
      <c r="V102" s="10">
        <v>3.9</v>
      </c>
      <c r="X102" s="133">
        <f t="shared" si="18"/>
        <v>7.1999999999999995E-2</v>
      </c>
      <c r="Z102" s="48">
        <f t="shared" si="19"/>
        <v>11577341</v>
      </c>
    </row>
    <row r="103" spans="1:26" s="33" customFormat="1" x14ac:dyDescent="0.2">
      <c r="A103" s="5"/>
      <c r="B103" s="5"/>
      <c r="C103" s="2"/>
      <c r="D103" s="36" t="s">
        <v>125</v>
      </c>
      <c r="E103" s="2"/>
      <c r="F103" s="114">
        <v>44926</v>
      </c>
      <c r="G103" s="2"/>
      <c r="H103" s="34" t="s">
        <v>186</v>
      </c>
      <c r="I103" s="2" t="s">
        <v>94</v>
      </c>
      <c r="J103" s="35">
        <v>-12</v>
      </c>
      <c r="K103" s="2"/>
      <c r="L103" s="83">
        <v>1054634.48</v>
      </c>
      <c r="M103" s="40"/>
      <c r="N103" s="39">
        <v>882409</v>
      </c>
      <c r="O103" s="39"/>
      <c r="P103" s="39">
        <v>298782</v>
      </c>
      <c r="Q103" s="39"/>
      <c r="R103" s="39">
        <v>75980</v>
      </c>
      <c r="S103" s="2"/>
      <c r="T103" s="5">
        <v>7.2</v>
      </c>
      <c r="U103" s="11"/>
      <c r="V103" s="10">
        <v>3.9</v>
      </c>
      <c r="X103" s="133">
        <f t="shared" si="18"/>
        <v>7.1999999999999995E-2</v>
      </c>
      <c r="Z103" s="48">
        <f t="shared" si="19"/>
        <v>882409</v>
      </c>
    </row>
    <row r="104" spans="1:26" s="33" customFormat="1" x14ac:dyDescent="0.2">
      <c r="A104" s="5"/>
      <c r="B104" s="5"/>
      <c r="C104" s="2"/>
      <c r="D104" s="36" t="s">
        <v>126</v>
      </c>
      <c r="E104" s="2"/>
      <c r="F104" s="114">
        <v>44926</v>
      </c>
      <c r="G104" s="2"/>
      <c r="H104" s="34" t="s">
        <v>186</v>
      </c>
      <c r="I104" s="2" t="s">
        <v>94</v>
      </c>
      <c r="J104" s="35">
        <v>-12</v>
      </c>
      <c r="K104" s="2"/>
      <c r="L104" s="83">
        <v>856083.42</v>
      </c>
      <c r="M104" s="40"/>
      <c r="N104" s="39">
        <v>721259</v>
      </c>
      <c r="O104" s="39"/>
      <c r="P104" s="39">
        <v>237554</v>
      </c>
      <c r="Q104" s="39"/>
      <c r="R104" s="39">
        <v>60571</v>
      </c>
      <c r="S104" s="2"/>
      <c r="T104" s="5">
        <v>7.08</v>
      </c>
      <c r="U104" s="11"/>
      <c r="V104" s="10">
        <v>3.9</v>
      </c>
      <c r="X104" s="133">
        <f t="shared" si="18"/>
        <v>7.0800000000000002E-2</v>
      </c>
      <c r="Z104" s="48">
        <f t="shared" si="19"/>
        <v>721259</v>
      </c>
    </row>
    <row r="105" spans="1:26" s="33" customFormat="1" x14ac:dyDescent="0.2">
      <c r="A105" s="5"/>
      <c r="B105" s="5"/>
      <c r="C105" s="2"/>
      <c r="D105" s="36" t="s">
        <v>123</v>
      </c>
      <c r="E105" s="2"/>
      <c r="F105" s="114">
        <v>44926</v>
      </c>
      <c r="G105" s="2"/>
      <c r="H105" s="34" t="s">
        <v>186</v>
      </c>
      <c r="I105" s="2" t="s">
        <v>94</v>
      </c>
      <c r="J105" s="35">
        <v>-12</v>
      </c>
      <c r="K105" s="2"/>
      <c r="L105" s="83">
        <v>2329361.6</v>
      </c>
      <c r="M105" s="40"/>
      <c r="N105" s="39">
        <v>1918884</v>
      </c>
      <c r="O105" s="39"/>
      <c r="P105" s="39">
        <v>690001</v>
      </c>
      <c r="Q105" s="39"/>
      <c r="R105" s="39">
        <v>176661</v>
      </c>
      <c r="S105" s="2"/>
      <c r="T105" s="5">
        <v>7.58</v>
      </c>
      <c r="U105" s="11"/>
      <c r="V105" s="10">
        <v>3.9</v>
      </c>
      <c r="X105" s="133">
        <f t="shared" si="18"/>
        <v>7.5800000000000006E-2</v>
      </c>
      <c r="Z105" s="48">
        <f t="shared" si="19"/>
        <v>1918884</v>
      </c>
    </row>
    <row r="106" spans="1:26" s="33" customFormat="1" x14ac:dyDescent="0.2">
      <c r="A106" s="5"/>
      <c r="B106" s="5"/>
      <c r="C106" s="2"/>
      <c r="D106" s="36" t="s">
        <v>139</v>
      </c>
      <c r="E106" s="2"/>
      <c r="F106" s="114">
        <v>46904</v>
      </c>
      <c r="G106" s="2"/>
      <c r="H106" s="34" t="s">
        <v>186</v>
      </c>
      <c r="I106" s="2" t="s">
        <v>94</v>
      </c>
      <c r="J106" s="35">
        <v>-6</v>
      </c>
      <c r="K106" s="2"/>
      <c r="L106" s="83">
        <v>43472925.57</v>
      </c>
      <c r="M106" s="40"/>
      <c r="N106" s="39">
        <v>23493623</v>
      </c>
      <c r="O106" s="39"/>
      <c r="P106" s="39">
        <v>22587678</v>
      </c>
      <c r="Q106" s="39"/>
      <c r="R106" s="39">
        <v>2476455</v>
      </c>
      <c r="S106" s="2"/>
      <c r="T106" s="5">
        <v>5.7</v>
      </c>
      <c r="U106" s="11"/>
      <c r="V106" s="10">
        <v>9.1</v>
      </c>
      <c r="X106" s="133">
        <f t="shared" si="18"/>
        <v>5.7000000000000002E-2</v>
      </c>
      <c r="Z106" s="48">
        <f t="shared" si="19"/>
        <v>23493623</v>
      </c>
    </row>
    <row r="107" spans="1:26" s="33" customFormat="1" x14ac:dyDescent="0.2">
      <c r="A107" s="5"/>
      <c r="B107" s="5"/>
      <c r="C107" s="2"/>
      <c r="D107" s="36" t="s">
        <v>140</v>
      </c>
      <c r="E107" s="2"/>
      <c r="F107" s="114">
        <v>46904</v>
      </c>
      <c r="G107" s="2"/>
      <c r="H107" s="34" t="s">
        <v>186</v>
      </c>
      <c r="I107" s="2" t="s">
        <v>94</v>
      </c>
      <c r="J107" s="35">
        <v>-6</v>
      </c>
      <c r="K107" s="2"/>
      <c r="L107" s="83">
        <v>38020087.43</v>
      </c>
      <c r="M107" s="40"/>
      <c r="N107" s="39">
        <v>21966572</v>
      </c>
      <c r="O107" s="39"/>
      <c r="P107" s="39">
        <v>18334721</v>
      </c>
      <c r="Q107" s="39"/>
      <c r="R107" s="39">
        <v>2018394</v>
      </c>
      <c r="S107" s="2"/>
      <c r="T107" s="5">
        <v>5.31</v>
      </c>
      <c r="U107" s="11"/>
      <c r="V107" s="10">
        <v>9.1</v>
      </c>
      <c r="X107" s="133">
        <f t="shared" si="18"/>
        <v>5.3100000000000001E-2</v>
      </c>
      <c r="Z107" s="48">
        <f t="shared" si="19"/>
        <v>21966572</v>
      </c>
    </row>
    <row r="108" spans="1:26" s="33" customFormat="1" x14ac:dyDescent="0.2">
      <c r="A108" s="5"/>
      <c r="B108" s="5"/>
      <c r="C108" s="2"/>
      <c r="D108" s="36" t="s">
        <v>141</v>
      </c>
      <c r="E108" s="2"/>
      <c r="F108" s="114">
        <v>46904</v>
      </c>
      <c r="G108" s="2"/>
      <c r="H108" s="34" t="s">
        <v>186</v>
      </c>
      <c r="I108" s="2" t="s">
        <v>94</v>
      </c>
      <c r="J108" s="35">
        <v>-6</v>
      </c>
      <c r="K108" s="2"/>
      <c r="L108" s="83">
        <v>18125644.329999998</v>
      </c>
      <c r="M108" s="40"/>
      <c r="N108" s="39">
        <v>10968725</v>
      </c>
      <c r="O108" s="39"/>
      <c r="P108" s="39">
        <v>8244458</v>
      </c>
      <c r="Q108" s="39"/>
      <c r="R108" s="39">
        <v>909932</v>
      </c>
      <c r="S108" s="2"/>
      <c r="T108" s="5">
        <v>5.0199999999999996</v>
      </c>
      <c r="U108" s="11"/>
      <c r="V108" s="10">
        <v>9.1</v>
      </c>
      <c r="X108" s="133">
        <f t="shared" si="18"/>
        <v>5.0200000000000002E-2</v>
      </c>
      <c r="Z108" s="48">
        <f t="shared" si="19"/>
        <v>10968725</v>
      </c>
    </row>
    <row r="109" spans="1:26" s="33" customFormat="1" x14ac:dyDescent="0.2">
      <c r="A109" s="5"/>
      <c r="B109" s="5"/>
      <c r="C109" s="2"/>
      <c r="D109" s="36" t="s">
        <v>143</v>
      </c>
      <c r="E109" s="2"/>
      <c r="F109" s="114">
        <v>50556</v>
      </c>
      <c r="G109" s="2"/>
      <c r="H109" s="34" t="s">
        <v>186</v>
      </c>
      <c r="I109" s="2" t="s">
        <v>94</v>
      </c>
      <c r="J109" s="35">
        <v>-8</v>
      </c>
      <c r="K109" s="2"/>
      <c r="L109" s="83">
        <v>55257696.560000002</v>
      </c>
      <c r="M109" s="40"/>
      <c r="N109" s="39">
        <v>19644938</v>
      </c>
      <c r="O109" s="39"/>
      <c r="P109" s="39">
        <v>40033374</v>
      </c>
      <c r="Q109" s="39"/>
      <c r="R109" s="39">
        <v>2201945</v>
      </c>
      <c r="S109" s="2"/>
      <c r="T109" s="5">
        <v>3.98</v>
      </c>
      <c r="U109" s="11"/>
      <c r="V109" s="10">
        <v>18.2</v>
      </c>
      <c r="X109" s="133">
        <f t="shared" si="18"/>
        <v>3.9800000000000002E-2</v>
      </c>
      <c r="Z109" s="48">
        <f t="shared" si="19"/>
        <v>19644938</v>
      </c>
    </row>
    <row r="110" spans="1:26" s="33" customFormat="1" x14ac:dyDescent="0.2">
      <c r="A110" s="5"/>
      <c r="B110" s="5"/>
      <c r="C110" s="2"/>
      <c r="D110" s="36" t="s">
        <v>144</v>
      </c>
      <c r="E110" s="2"/>
      <c r="F110" s="114">
        <v>50556</v>
      </c>
      <c r="G110" s="2"/>
      <c r="H110" s="34" t="s">
        <v>186</v>
      </c>
      <c r="I110" s="2" t="s">
        <v>94</v>
      </c>
      <c r="J110" s="35">
        <v>-8</v>
      </c>
      <c r="K110" s="2"/>
      <c r="L110" s="83">
        <v>56206502.100000001</v>
      </c>
      <c r="M110" s="40"/>
      <c r="N110" s="39">
        <v>20821564</v>
      </c>
      <c r="O110" s="39"/>
      <c r="P110" s="39">
        <v>39881458</v>
      </c>
      <c r="Q110" s="39"/>
      <c r="R110" s="39">
        <v>2197715</v>
      </c>
      <c r="S110" s="2"/>
      <c r="T110" s="5">
        <v>3.91</v>
      </c>
      <c r="U110" s="11"/>
      <c r="V110" s="10">
        <v>18.100000000000001</v>
      </c>
      <c r="X110" s="133">
        <f t="shared" si="18"/>
        <v>3.9100000000000003E-2</v>
      </c>
      <c r="Z110" s="48">
        <f t="shared" si="19"/>
        <v>20821564</v>
      </c>
    </row>
    <row r="111" spans="1:26" s="33" customFormat="1" x14ac:dyDescent="0.2">
      <c r="A111" s="5"/>
      <c r="B111" s="5"/>
      <c r="C111" s="2"/>
      <c r="D111" s="36" t="s">
        <v>145</v>
      </c>
      <c r="E111" s="2"/>
      <c r="F111" s="114">
        <v>49095</v>
      </c>
      <c r="G111" s="2"/>
      <c r="H111" s="34" t="s">
        <v>186</v>
      </c>
      <c r="I111" s="2" t="s">
        <v>94</v>
      </c>
      <c r="J111" s="35">
        <v>-8</v>
      </c>
      <c r="K111" s="2"/>
      <c r="L111" s="83">
        <v>58813792.829999998</v>
      </c>
      <c r="M111" s="40"/>
      <c r="N111" s="39">
        <v>25314555</v>
      </c>
      <c r="O111" s="39"/>
      <c r="P111" s="39">
        <v>38204341</v>
      </c>
      <c r="Q111" s="39"/>
      <c r="R111" s="39">
        <v>2611913</v>
      </c>
      <c r="S111" s="2"/>
      <c r="T111" s="5">
        <v>4.4400000000000004</v>
      </c>
      <c r="U111" s="11"/>
      <c r="V111" s="10">
        <v>14.6</v>
      </c>
      <c r="X111" s="133">
        <f t="shared" si="18"/>
        <v>4.4400000000000002E-2</v>
      </c>
      <c r="Z111" s="48">
        <f t="shared" si="19"/>
        <v>25314555</v>
      </c>
    </row>
    <row r="112" spans="1:26" s="33" customFormat="1" x14ac:dyDescent="0.2">
      <c r="A112" s="5"/>
      <c r="B112" s="5"/>
      <c r="C112" s="2"/>
      <c r="D112" s="36" t="s">
        <v>146</v>
      </c>
      <c r="E112" s="2"/>
      <c r="F112" s="114">
        <v>46173</v>
      </c>
      <c r="G112" s="2"/>
      <c r="H112" s="34" t="s">
        <v>186</v>
      </c>
      <c r="I112" s="2" t="s">
        <v>94</v>
      </c>
      <c r="J112" s="35">
        <v>-8</v>
      </c>
      <c r="K112" s="2"/>
      <c r="L112" s="83">
        <v>60379425.100000001</v>
      </c>
      <c r="M112" s="40"/>
      <c r="N112" s="39">
        <v>34175036</v>
      </c>
      <c r="O112" s="39"/>
      <c r="P112" s="39">
        <v>31034743</v>
      </c>
      <c r="Q112" s="39"/>
      <c r="R112" s="39">
        <v>4267793</v>
      </c>
      <c r="S112" s="2"/>
      <c r="T112" s="5">
        <v>7.07</v>
      </c>
      <c r="U112" s="11"/>
      <c r="V112" s="10">
        <v>7.3</v>
      </c>
      <c r="X112" s="133">
        <f t="shared" si="18"/>
        <v>7.0699999999999999E-2</v>
      </c>
      <c r="Z112" s="48">
        <f t="shared" si="19"/>
        <v>34175036</v>
      </c>
    </row>
    <row r="113" spans="1:26" s="33" customFormat="1" x14ac:dyDescent="0.2">
      <c r="A113" s="5"/>
      <c r="B113" s="5"/>
      <c r="C113" s="2"/>
      <c r="D113" s="36" t="s">
        <v>147</v>
      </c>
      <c r="E113" s="2"/>
      <c r="F113" s="114">
        <v>49095</v>
      </c>
      <c r="G113" s="2"/>
      <c r="H113" s="34" t="s">
        <v>186</v>
      </c>
      <c r="I113" s="2" t="s">
        <v>94</v>
      </c>
      <c r="J113" s="35">
        <v>-8</v>
      </c>
      <c r="K113" s="2"/>
      <c r="L113" s="83">
        <v>36851091.75</v>
      </c>
      <c r="M113" s="40"/>
      <c r="N113" s="39">
        <v>16566231</v>
      </c>
      <c r="O113" s="39"/>
      <c r="P113" s="39">
        <v>23232948</v>
      </c>
      <c r="Q113" s="39"/>
      <c r="R113" s="39">
        <v>1595589</v>
      </c>
      <c r="S113" s="2"/>
      <c r="T113" s="5">
        <v>4.33</v>
      </c>
      <c r="U113" s="11"/>
      <c r="V113" s="10">
        <v>14.6</v>
      </c>
      <c r="X113" s="133">
        <f t="shared" si="18"/>
        <v>4.3299999999999998E-2</v>
      </c>
      <c r="Z113" s="48">
        <f t="shared" si="19"/>
        <v>16566231</v>
      </c>
    </row>
    <row r="114" spans="1:26" s="33" customFormat="1" x14ac:dyDescent="0.2">
      <c r="A114" s="5"/>
      <c r="B114" s="5"/>
      <c r="C114" s="2"/>
      <c r="D114" s="36" t="s">
        <v>151</v>
      </c>
      <c r="E114" s="2"/>
      <c r="F114" s="114">
        <v>50556</v>
      </c>
      <c r="G114" s="2"/>
      <c r="H114" s="34" t="s">
        <v>186</v>
      </c>
      <c r="I114" s="2" t="s">
        <v>94</v>
      </c>
      <c r="J114" s="35">
        <v>-8</v>
      </c>
      <c r="K114" s="2"/>
      <c r="L114" s="83">
        <v>2696136.89</v>
      </c>
      <c r="M114" s="40"/>
      <c r="N114" s="39">
        <v>1543518</v>
      </c>
      <c r="O114" s="39"/>
      <c r="P114" s="39">
        <v>1368310</v>
      </c>
      <c r="Q114" s="39"/>
      <c r="R114" s="39">
        <v>80729</v>
      </c>
      <c r="S114" s="2"/>
      <c r="T114" s="5">
        <v>2.99</v>
      </c>
      <c r="U114" s="11"/>
      <c r="V114" s="10">
        <v>16.899999999999999</v>
      </c>
      <c r="X114" s="133">
        <f t="shared" si="18"/>
        <v>2.9899999999999999E-2</v>
      </c>
      <c r="Z114" s="48">
        <f t="shared" si="19"/>
        <v>1543518</v>
      </c>
    </row>
    <row r="115" spans="1:26" s="33" customFormat="1" x14ac:dyDescent="0.2">
      <c r="A115" s="5"/>
      <c r="B115" s="5"/>
      <c r="C115" s="2"/>
      <c r="D115" s="36" t="s">
        <v>154</v>
      </c>
      <c r="E115" s="2"/>
      <c r="F115" s="114">
        <v>50556</v>
      </c>
      <c r="G115" s="2"/>
      <c r="H115" s="34" t="s">
        <v>186</v>
      </c>
      <c r="I115" s="2" t="s">
        <v>94</v>
      </c>
      <c r="J115" s="35">
        <v>-8</v>
      </c>
      <c r="K115" s="2"/>
      <c r="L115" s="83">
        <v>2644278.85</v>
      </c>
      <c r="M115" s="40"/>
      <c r="N115" s="39">
        <v>1372915</v>
      </c>
      <c r="O115" s="39"/>
      <c r="P115" s="39">
        <v>1482906</v>
      </c>
      <c r="Q115" s="39"/>
      <c r="R115" s="39">
        <v>86009</v>
      </c>
      <c r="S115" s="2"/>
      <c r="T115" s="5">
        <v>3.25</v>
      </c>
      <c r="U115" s="11"/>
      <c r="V115" s="10">
        <v>17.2</v>
      </c>
      <c r="X115" s="133">
        <f t="shared" si="18"/>
        <v>3.2500000000000001E-2</v>
      </c>
      <c r="Z115" s="48">
        <f t="shared" si="19"/>
        <v>1372915</v>
      </c>
    </row>
    <row r="116" spans="1:26" s="33" customFormat="1" x14ac:dyDescent="0.2">
      <c r="A116" s="5"/>
      <c r="B116" s="5"/>
      <c r="C116" s="2"/>
      <c r="D116" s="36" t="s">
        <v>155</v>
      </c>
      <c r="E116" s="2"/>
      <c r="F116" s="114">
        <v>49095</v>
      </c>
      <c r="G116" s="2"/>
      <c r="H116" s="34" t="s">
        <v>186</v>
      </c>
      <c r="I116" s="2" t="s">
        <v>94</v>
      </c>
      <c r="J116" s="35">
        <v>-8</v>
      </c>
      <c r="K116" s="2"/>
      <c r="L116" s="83">
        <v>217229.84</v>
      </c>
      <c r="M116" s="40"/>
      <c r="N116" s="39">
        <v>146961</v>
      </c>
      <c r="O116" s="39"/>
      <c r="P116" s="39">
        <v>87647</v>
      </c>
      <c r="Q116" s="39"/>
      <c r="R116" s="39">
        <v>6498</v>
      </c>
      <c r="S116" s="2"/>
      <c r="T116" s="5">
        <v>2.99</v>
      </c>
      <c r="U116" s="11"/>
      <c r="V116" s="10">
        <v>13.5</v>
      </c>
      <c r="X116" s="133">
        <f t="shared" si="18"/>
        <v>2.9899999999999999E-2</v>
      </c>
      <c r="Z116" s="48">
        <f t="shared" si="19"/>
        <v>146961</v>
      </c>
    </row>
    <row r="117" spans="1:26" s="33" customFormat="1" x14ac:dyDescent="0.2">
      <c r="A117" s="5"/>
      <c r="B117" s="5"/>
      <c r="C117" s="2"/>
      <c r="D117" s="36" t="s">
        <v>157</v>
      </c>
      <c r="E117" s="2"/>
      <c r="F117" s="114">
        <v>49095</v>
      </c>
      <c r="G117" s="2"/>
      <c r="H117" s="34" t="s">
        <v>186</v>
      </c>
      <c r="I117" s="2" t="s">
        <v>94</v>
      </c>
      <c r="J117" s="35">
        <v>-8</v>
      </c>
      <c r="K117" s="2"/>
      <c r="L117" s="84">
        <v>2322901.98</v>
      </c>
      <c r="M117" s="40"/>
      <c r="N117" s="41">
        <v>1404923</v>
      </c>
      <c r="O117" s="39"/>
      <c r="P117" s="41">
        <v>1103811</v>
      </c>
      <c r="Q117" s="39"/>
      <c r="R117" s="41">
        <v>78662</v>
      </c>
      <c r="S117" s="2"/>
      <c r="T117" s="5">
        <v>3.39</v>
      </c>
      <c r="U117" s="11"/>
      <c r="V117" s="10">
        <v>14</v>
      </c>
      <c r="X117" s="133">
        <f t="shared" si="18"/>
        <v>3.39E-2</v>
      </c>
      <c r="Z117" s="48">
        <f t="shared" si="19"/>
        <v>1404923</v>
      </c>
    </row>
    <row r="118" spans="1:26" s="33" customFormat="1" x14ac:dyDescent="0.2">
      <c r="A118" s="5"/>
      <c r="B118" s="5"/>
      <c r="C118" s="2"/>
      <c r="D118" s="2"/>
      <c r="E118" s="2"/>
      <c r="F118" s="114"/>
      <c r="G118" s="2"/>
      <c r="H118" s="34"/>
      <c r="I118" s="2"/>
      <c r="J118" s="35"/>
      <c r="K118" s="2"/>
      <c r="L118" s="8"/>
      <c r="M118" s="8"/>
      <c r="N118" s="8"/>
      <c r="O118" s="8"/>
      <c r="P118" s="9"/>
      <c r="Q118" s="8"/>
      <c r="R118" s="8"/>
      <c r="S118" s="2"/>
      <c r="T118" s="5"/>
      <c r="U118" s="11"/>
      <c r="V118" s="10"/>
    </row>
    <row r="119" spans="1:26" s="33" customFormat="1" x14ac:dyDescent="0.2">
      <c r="A119" s="5"/>
      <c r="B119" s="5"/>
      <c r="C119" s="2" t="s">
        <v>31</v>
      </c>
      <c r="D119" s="2"/>
      <c r="E119" s="2"/>
      <c r="F119" s="114"/>
      <c r="G119" s="2"/>
      <c r="H119" s="34"/>
      <c r="I119" s="2"/>
      <c r="J119" s="35"/>
      <c r="K119" s="2"/>
      <c r="L119" s="81">
        <f>SUBTOTAL(9,L100:L117)</f>
        <v>404856400.21000004</v>
      </c>
      <c r="M119" s="8"/>
      <c r="N119" s="8">
        <f>SUBTOTAL(9,N100:N117)</f>
        <v>202478025</v>
      </c>
      <c r="O119" s="8"/>
      <c r="P119" s="9">
        <f>SUBTOTAL(9,P100:P117)</f>
        <v>233966729</v>
      </c>
      <c r="Q119" s="8"/>
      <c r="R119" s="8">
        <f>SUBTOTAL(9,R100:R117)</f>
        <v>20673605</v>
      </c>
      <c r="S119" s="2"/>
      <c r="T119" s="5">
        <f>ROUND(R119/L119*100,2)</f>
        <v>5.1100000000000003</v>
      </c>
      <c r="U119" s="11"/>
      <c r="V119" s="10">
        <f>ROUND(P119/R119,1)</f>
        <v>11.3</v>
      </c>
      <c r="X119" s="133">
        <f t="shared" ref="X119" si="20">ROUND(+T119/100,4)</f>
        <v>5.11E-2</v>
      </c>
      <c r="Z119" s="48">
        <f t="shared" ref="Z119" si="21">+N119</f>
        <v>202478025</v>
      </c>
    </row>
    <row r="120" spans="1:26" s="33" customFormat="1" x14ac:dyDescent="0.2">
      <c r="A120" s="5"/>
      <c r="B120" s="5"/>
      <c r="C120" s="2"/>
      <c r="D120" s="2"/>
      <c r="E120" s="2"/>
      <c r="F120" s="114"/>
      <c r="G120" s="2"/>
      <c r="H120" s="34"/>
      <c r="I120" s="2"/>
      <c r="J120" s="35"/>
      <c r="K120" s="2"/>
      <c r="L120" s="81"/>
      <c r="M120" s="8"/>
      <c r="N120" s="8"/>
      <c r="O120" s="8"/>
      <c r="P120" s="9"/>
      <c r="Q120" s="8"/>
      <c r="R120" s="8"/>
      <c r="S120" s="2"/>
      <c r="T120" s="5"/>
      <c r="U120" s="11"/>
      <c r="V120" s="10"/>
    </row>
    <row r="121" spans="1:26" s="33" customFormat="1" x14ac:dyDescent="0.2">
      <c r="A121" s="5"/>
      <c r="B121" s="5"/>
      <c r="C121" s="2"/>
      <c r="D121" s="2"/>
      <c r="E121" s="2"/>
      <c r="F121" s="114"/>
      <c r="G121" s="2"/>
      <c r="H121" s="34"/>
      <c r="I121" s="2"/>
      <c r="J121" s="35"/>
      <c r="K121" s="2"/>
      <c r="L121" s="81"/>
      <c r="M121" s="8"/>
      <c r="N121" s="8"/>
      <c r="O121" s="8"/>
      <c r="P121" s="9"/>
      <c r="Q121" s="8"/>
      <c r="R121" s="8"/>
      <c r="S121" s="2"/>
      <c r="T121" s="5"/>
      <c r="U121" s="11"/>
      <c r="V121" s="10"/>
    </row>
    <row r="122" spans="1:26" s="33" customFormat="1" x14ac:dyDescent="0.2">
      <c r="A122" s="5">
        <v>314.2</v>
      </c>
      <c r="B122" s="5"/>
      <c r="C122" s="2" t="s">
        <v>110</v>
      </c>
      <c r="E122" s="2"/>
      <c r="F122" s="114"/>
      <c r="G122" s="2"/>
      <c r="H122" s="34"/>
      <c r="I122" s="2"/>
      <c r="J122" s="35"/>
      <c r="K122" s="2"/>
      <c r="L122" s="8"/>
      <c r="M122" s="8"/>
      <c r="N122" s="8"/>
      <c r="O122" s="8"/>
      <c r="P122" s="9"/>
      <c r="Q122" s="8"/>
      <c r="R122" s="8"/>
      <c r="S122" s="2"/>
      <c r="T122" s="5"/>
      <c r="U122" s="11"/>
      <c r="V122" s="10"/>
    </row>
    <row r="123" spans="1:26" s="33" customFormat="1" x14ac:dyDescent="0.2">
      <c r="A123" s="5"/>
      <c r="B123" s="5"/>
      <c r="C123" s="2"/>
      <c r="D123" s="36" t="s">
        <v>118</v>
      </c>
      <c r="E123" s="2"/>
      <c r="F123" s="114">
        <v>53113</v>
      </c>
      <c r="G123" s="2"/>
      <c r="H123" s="34" t="s">
        <v>186</v>
      </c>
      <c r="I123" s="2" t="s">
        <v>94</v>
      </c>
      <c r="J123" s="35">
        <v>-6</v>
      </c>
      <c r="K123" s="2"/>
      <c r="L123" s="83">
        <v>644993821.94000006</v>
      </c>
      <c r="M123" s="40"/>
      <c r="N123" s="39">
        <v>100597779.27</v>
      </c>
      <c r="O123" s="39"/>
      <c r="P123" s="39">
        <v>583095672</v>
      </c>
      <c r="Q123" s="39"/>
      <c r="R123" s="39">
        <v>23456174</v>
      </c>
      <c r="S123" s="2"/>
      <c r="T123" s="5">
        <v>3.64</v>
      </c>
      <c r="U123" s="11"/>
      <c r="V123" s="10">
        <v>24.9</v>
      </c>
      <c r="X123" s="133">
        <f t="shared" ref="X123" si="22">ROUND(+T123/100,4)</f>
        <v>3.6400000000000002E-2</v>
      </c>
      <c r="Z123" s="48">
        <f t="shared" ref="Z123" si="23">+N123</f>
        <v>100597779.27</v>
      </c>
    </row>
    <row r="124" spans="1:26" s="33" customFormat="1" x14ac:dyDescent="0.2">
      <c r="A124" s="5"/>
      <c r="B124" s="5"/>
      <c r="C124" s="2"/>
      <c r="D124" s="2"/>
      <c r="E124" s="2"/>
      <c r="F124" s="114"/>
      <c r="G124" s="2"/>
      <c r="H124" s="34"/>
      <c r="I124" s="2"/>
      <c r="J124" s="35"/>
      <c r="K124" s="2"/>
      <c r="L124" s="81"/>
      <c r="M124" s="8"/>
      <c r="N124" s="8"/>
      <c r="O124" s="8"/>
      <c r="P124" s="9"/>
      <c r="Q124" s="8"/>
      <c r="R124" s="8"/>
      <c r="S124" s="2"/>
      <c r="T124" s="5"/>
      <c r="U124" s="11"/>
      <c r="V124" s="10"/>
    </row>
    <row r="125" spans="1:26" s="33" customFormat="1" x14ac:dyDescent="0.2">
      <c r="A125" s="5"/>
      <c r="B125" s="5"/>
      <c r="C125" s="2"/>
      <c r="D125" s="2"/>
      <c r="E125" s="2"/>
      <c r="F125" s="114"/>
      <c r="G125" s="2"/>
      <c r="H125" s="34"/>
      <c r="I125" s="2"/>
      <c r="J125" s="35"/>
      <c r="K125" s="2"/>
      <c r="L125" s="8"/>
      <c r="M125" s="8"/>
      <c r="N125" s="8"/>
      <c r="O125" s="8"/>
      <c r="P125" s="9"/>
      <c r="Q125" s="8"/>
      <c r="R125" s="8"/>
      <c r="S125" s="2"/>
      <c r="T125" s="5"/>
      <c r="U125" s="11"/>
      <c r="V125" s="10"/>
    </row>
    <row r="126" spans="1:26" s="33" customFormat="1" x14ac:dyDescent="0.2">
      <c r="A126" s="5">
        <v>315</v>
      </c>
      <c r="B126" s="5"/>
      <c r="C126" s="2" t="s">
        <v>32</v>
      </c>
      <c r="E126" s="2"/>
      <c r="F126" s="114"/>
      <c r="G126" s="2"/>
      <c r="H126" s="34"/>
      <c r="I126" s="2"/>
      <c r="J126" s="35"/>
      <c r="K126" s="2"/>
      <c r="L126" s="8"/>
      <c r="M126" s="8"/>
      <c r="N126" s="8"/>
      <c r="O126" s="8"/>
      <c r="P126" s="9"/>
      <c r="Q126" s="8"/>
      <c r="R126" s="8"/>
      <c r="S126" s="2"/>
      <c r="T126" s="5"/>
      <c r="U126" s="11"/>
      <c r="V126" s="10"/>
    </row>
    <row r="127" spans="1:26" s="33" customFormat="1" x14ac:dyDescent="0.2">
      <c r="A127" s="5"/>
      <c r="B127" s="5"/>
      <c r="C127" s="2"/>
      <c r="D127" s="36" t="s">
        <v>124</v>
      </c>
      <c r="E127" s="2"/>
      <c r="F127" s="114">
        <v>44926</v>
      </c>
      <c r="G127" s="2"/>
      <c r="H127" s="34" t="s">
        <v>187</v>
      </c>
      <c r="I127" s="2" t="s">
        <v>94</v>
      </c>
      <c r="J127" s="35">
        <v>-12</v>
      </c>
      <c r="K127" s="2"/>
      <c r="L127" s="83">
        <v>39546.550000000003</v>
      </c>
      <c r="M127" s="40"/>
      <c r="N127" s="39">
        <v>20605</v>
      </c>
      <c r="O127" s="39"/>
      <c r="P127" s="39">
        <v>23687</v>
      </c>
      <c r="Q127" s="39"/>
      <c r="R127" s="39">
        <v>5952</v>
      </c>
      <c r="S127" s="2"/>
      <c r="T127" s="5">
        <v>15.05</v>
      </c>
      <c r="U127" s="11"/>
      <c r="V127" s="10">
        <v>4</v>
      </c>
      <c r="X127" s="133">
        <f t="shared" ref="X127:X149" si="24">ROUND(+T127/100,4)</f>
        <v>0.15049999999999999</v>
      </c>
      <c r="Z127" s="48">
        <f t="shared" ref="Z127:Z149" si="25">+N127</f>
        <v>20605</v>
      </c>
    </row>
    <row r="128" spans="1:26" s="33" customFormat="1" x14ac:dyDescent="0.2">
      <c r="A128" s="5"/>
      <c r="B128" s="5"/>
      <c r="C128" s="2"/>
      <c r="D128" s="36" t="s">
        <v>121</v>
      </c>
      <c r="E128" s="2"/>
      <c r="F128" s="114">
        <v>44926</v>
      </c>
      <c r="G128" s="2"/>
      <c r="H128" s="34" t="s">
        <v>187</v>
      </c>
      <c r="I128" s="2" t="s">
        <v>94</v>
      </c>
      <c r="J128" s="35">
        <v>-12</v>
      </c>
      <c r="K128" s="2"/>
      <c r="L128" s="83">
        <v>1810974.04</v>
      </c>
      <c r="M128" s="40"/>
      <c r="N128" s="39">
        <v>1338028</v>
      </c>
      <c r="O128" s="39"/>
      <c r="P128" s="39">
        <v>690263</v>
      </c>
      <c r="Q128" s="39"/>
      <c r="R128" s="39">
        <v>174084</v>
      </c>
      <c r="S128" s="2"/>
      <c r="T128" s="5">
        <v>9.61</v>
      </c>
      <c r="U128" s="11"/>
      <c r="V128" s="10">
        <v>4</v>
      </c>
      <c r="X128" s="133">
        <f t="shared" si="24"/>
        <v>9.6100000000000005E-2</v>
      </c>
      <c r="Z128" s="48">
        <f t="shared" si="25"/>
        <v>1338028</v>
      </c>
    </row>
    <row r="129" spans="1:26" s="33" customFormat="1" x14ac:dyDescent="0.2">
      <c r="A129" s="5"/>
      <c r="B129" s="5"/>
      <c r="C129" s="2"/>
      <c r="D129" s="36" t="s">
        <v>122</v>
      </c>
      <c r="E129" s="2"/>
      <c r="F129" s="114">
        <v>44926</v>
      </c>
      <c r="G129" s="2"/>
      <c r="H129" s="34" t="s">
        <v>187</v>
      </c>
      <c r="I129" s="2" t="s">
        <v>94</v>
      </c>
      <c r="J129" s="35">
        <v>-12</v>
      </c>
      <c r="K129" s="2"/>
      <c r="L129" s="83">
        <v>1439955.33</v>
      </c>
      <c r="M129" s="40"/>
      <c r="N129" s="39">
        <v>1416151</v>
      </c>
      <c r="O129" s="39"/>
      <c r="P129" s="39">
        <v>196599</v>
      </c>
      <c r="Q129" s="39"/>
      <c r="R129" s="39">
        <v>49968</v>
      </c>
      <c r="S129" s="2"/>
      <c r="T129" s="5">
        <v>3.47</v>
      </c>
      <c r="U129" s="11"/>
      <c r="V129" s="10">
        <v>3.9</v>
      </c>
      <c r="X129" s="133">
        <f t="shared" si="24"/>
        <v>3.4700000000000002E-2</v>
      </c>
      <c r="Z129" s="48">
        <f t="shared" si="25"/>
        <v>1416151</v>
      </c>
    </row>
    <row r="130" spans="1:26" s="33" customFormat="1" x14ac:dyDescent="0.2">
      <c r="A130" s="5"/>
      <c r="B130" s="5"/>
      <c r="C130" s="2"/>
      <c r="D130" s="36" t="s">
        <v>125</v>
      </c>
      <c r="E130" s="2"/>
      <c r="F130" s="114">
        <v>44926</v>
      </c>
      <c r="G130" s="2"/>
      <c r="H130" s="34" t="s">
        <v>187</v>
      </c>
      <c r="I130" s="2" t="s">
        <v>94</v>
      </c>
      <c r="J130" s="35">
        <v>-12</v>
      </c>
      <c r="K130" s="2"/>
      <c r="L130" s="83">
        <v>761143.71</v>
      </c>
      <c r="M130" s="40"/>
      <c r="N130" s="39">
        <v>724404</v>
      </c>
      <c r="O130" s="39"/>
      <c r="P130" s="39">
        <v>128077</v>
      </c>
      <c r="Q130" s="39"/>
      <c r="R130" s="39">
        <v>32436</v>
      </c>
      <c r="S130" s="2"/>
      <c r="T130" s="5">
        <v>4.26</v>
      </c>
      <c r="U130" s="11"/>
      <c r="V130" s="10">
        <v>3.9</v>
      </c>
      <c r="X130" s="133">
        <f t="shared" si="24"/>
        <v>4.2599999999999999E-2</v>
      </c>
      <c r="Z130" s="48">
        <f t="shared" si="25"/>
        <v>724404</v>
      </c>
    </row>
    <row r="131" spans="1:26" s="33" customFormat="1" x14ac:dyDescent="0.2">
      <c r="A131" s="5"/>
      <c r="B131" s="5"/>
      <c r="C131" s="2"/>
      <c r="D131" s="36" t="s">
        <v>126</v>
      </c>
      <c r="E131" s="2"/>
      <c r="F131" s="114">
        <v>44926</v>
      </c>
      <c r="G131" s="2"/>
      <c r="H131" s="34" t="s">
        <v>187</v>
      </c>
      <c r="I131" s="2" t="s">
        <v>94</v>
      </c>
      <c r="J131" s="35">
        <v>-12</v>
      </c>
      <c r="K131" s="2"/>
      <c r="L131" s="83">
        <v>571545.51</v>
      </c>
      <c r="M131" s="40"/>
      <c r="N131" s="39">
        <v>554563</v>
      </c>
      <c r="O131" s="39"/>
      <c r="P131" s="39">
        <v>85568</v>
      </c>
      <c r="Q131" s="39"/>
      <c r="R131" s="39">
        <v>21675</v>
      </c>
      <c r="S131" s="2"/>
      <c r="T131" s="5">
        <v>3.79</v>
      </c>
      <c r="U131" s="11"/>
      <c r="V131" s="10">
        <v>3.9</v>
      </c>
      <c r="X131" s="133">
        <f t="shared" si="24"/>
        <v>3.7900000000000003E-2</v>
      </c>
      <c r="Z131" s="48">
        <f t="shared" si="25"/>
        <v>554563</v>
      </c>
    </row>
    <row r="132" spans="1:26" s="33" customFormat="1" x14ac:dyDescent="0.2">
      <c r="A132" s="5"/>
      <c r="B132" s="5"/>
      <c r="C132" s="2"/>
      <c r="D132" s="36" t="s">
        <v>123</v>
      </c>
      <c r="E132" s="2"/>
      <c r="F132" s="114">
        <v>44926</v>
      </c>
      <c r="G132" s="2"/>
      <c r="H132" s="34" t="s">
        <v>187</v>
      </c>
      <c r="I132" s="2" t="s">
        <v>94</v>
      </c>
      <c r="J132" s="35">
        <v>-12</v>
      </c>
      <c r="K132" s="2"/>
      <c r="L132" s="83">
        <v>2454874.7599999998</v>
      </c>
      <c r="M132" s="40"/>
      <c r="N132" s="39">
        <v>2420958</v>
      </c>
      <c r="O132" s="39"/>
      <c r="P132" s="39">
        <v>328502</v>
      </c>
      <c r="Q132" s="39"/>
      <c r="R132" s="39">
        <v>83447</v>
      </c>
      <c r="S132" s="2"/>
      <c r="T132" s="5">
        <v>3.4</v>
      </c>
      <c r="U132" s="11"/>
      <c r="V132" s="10">
        <v>3.9</v>
      </c>
      <c r="X132" s="133">
        <f t="shared" si="24"/>
        <v>3.4000000000000002E-2</v>
      </c>
      <c r="Z132" s="48">
        <f t="shared" si="25"/>
        <v>2420958</v>
      </c>
    </row>
    <row r="133" spans="1:26" s="33" customFormat="1" x14ac:dyDescent="0.2">
      <c r="A133" s="5"/>
      <c r="B133" s="5"/>
      <c r="C133" s="2"/>
      <c r="D133" s="36" t="s">
        <v>139</v>
      </c>
      <c r="E133" s="2"/>
      <c r="F133" s="114">
        <v>46904</v>
      </c>
      <c r="G133" s="2"/>
      <c r="H133" s="34" t="s">
        <v>187</v>
      </c>
      <c r="I133" s="2" t="s">
        <v>94</v>
      </c>
      <c r="J133" s="35">
        <v>-6</v>
      </c>
      <c r="K133" s="2"/>
      <c r="L133" s="83">
        <v>8672875.2699999996</v>
      </c>
      <c r="M133" s="40"/>
      <c r="N133" s="39">
        <v>5232853</v>
      </c>
      <c r="O133" s="39"/>
      <c r="P133" s="39">
        <v>3960395</v>
      </c>
      <c r="Q133" s="39"/>
      <c r="R133" s="39">
        <v>430391</v>
      </c>
      <c r="S133" s="2"/>
      <c r="T133" s="5">
        <v>4.96</v>
      </c>
      <c r="U133" s="11"/>
      <c r="V133" s="10">
        <v>9.1999999999999993</v>
      </c>
      <c r="X133" s="133">
        <f t="shared" si="24"/>
        <v>4.9599999999999998E-2</v>
      </c>
      <c r="Z133" s="48">
        <f t="shared" si="25"/>
        <v>5232853</v>
      </c>
    </row>
    <row r="134" spans="1:26" s="33" customFormat="1" x14ac:dyDescent="0.2">
      <c r="A134" s="5"/>
      <c r="B134" s="5"/>
      <c r="C134" s="2"/>
      <c r="D134" s="36" t="s">
        <v>140</v>
      </c>
      <c r="E134" s="2"/>
      <c r="F134" s="114">
        <v>46904</v>
      </c>
      <c r="G134" s="2"/>
      <c r="H134" s="34" t="s">
        <v>187</v>
      </c>
      <c r="I134" s="2" t="s">
        <v>94</v>
      </c>
      <c r="J134" s="35">
        <v>-6</v>
      </c>
      <c r="K134" s="2"/>
      <c r="L134" s="83">
        <v>7261991.6699999999</v>
      </c>
      <c r="M134" s="40"/>
      <c r="N134" s="39">
        <v>3613347</v>
      </c>
      <c r="O134" s="39"/>
      <c r="P134" s="39">
        <v>4084364</v>
      </c>
      <c r="Q134" s="39"/>
      <c r="R134" s="39">
        <v>442146</v>
      </c>
      <c r="S134" s="2"/>
      <c r="T134" s="5">
        <v>6.09</v>
      </c>
      <c r="U134" s="11"/>
      <c r="V134" s="10">
        <v>9.1999999999999993</v>
      </c>
      <c r="X134" s="133">
        <f t="shared" si="24"/>
        <v>6.0900000000000003E-2</v>
      </c>
      <c r="Z134" s="48">
        <f t="shared" si="25"/>
        <v>3613347</v>
      </c>
    </row>
    <row r="135" spans="1:26" s="33" customFormat="1" x14ac:dyDescent="0.2">
      <c r="A135" s="5"/>
      <c r="B135" s="5"/>
      <c r="C135" s="2"/>
      <c r="D135" s="36" t="s">
        <v>141</v>
      </c>
      <c r="E135" s="2"/>
      <c r="F135" s="114">
        <v>46904</v>
      </c>
      <c r="G135" s="2"/>
      <c r="H135" s="34" t="s">
        <v>187</v>
      </c>
      <c r="I135" s="2" t="s">
        <v>94</v>
      </c>
      <c r="J135" s="35">
        <v>-6</v>
      </c>
      <c r="K135" s="2"/>
      <c r="L135" s="83">
        <v>1813005.72</v>
      </c>
      <c r="M135" s="40"/>
      <c r="N135" s="39">
        <v>1256340</v>
      </c>
      <c r="O135" s="39"/>
      <c r="P135" s="39">
        <v>665446</v>
      </c>
      <c r="Q135" s="39"/>
      <c r="R135" s="39">
        <v>72641</v>
      </c>
      <c r="S135" s="2"/>
      <c r="T135" s="5">
        <v>4.01</v>
      </c>
      <c r="U135" s="11"/>
      <c r="V135" s="10">
        <v>9.1999999999999993</v>
      </c>
      <c r="X135" s="133">
        <f t="shared" si="24"/>
        <v>4.0099999999999997E-2</v>
      </c>
      <c r="Z135" s="48">
        <f t="shared" si="25"/>
        <v>1256340</v>
      </c>
    </row>
    <row r="136" spans="1:26" s="33" customFormat="1" x14ac:dyDescent="0.2">
      <c r="A136" s="5"/>
      <c r="B136" s="5"/>
      <c r="C136" s="2"/>
      <c r="D136" s="36" t="s">
        <v>142</v>
      </c>
      <c r="E136" s="2"/>
      <c r="F136" s="114">
        <v>46904</v>
      </c>
      <c r="G136" s="2"/>
      <c r="H136" s="34" t="s">
        <v>187</v>
      </c>
      <c r="I136" s="2" t="s">
        <v>94</v>
      </c>
      <c r="J136" s="35">
        <v>-6</v>
      </c>
      <c r="K136" s="2"/>
      <c r="L136" s="83">
        <v>232950.36</v>
      </c>
      <c r="M136" s="40"/>
      <c r="N136" s="39">
        <v>198965</v>
      </c>
      <c r="O136" s="39"/>
      <c r="P136" s="39">
        <v>47962</v>
      </c>
      <c r="Q136" s="39"/>
      <c r="R136" s="39">
        <v>5337</v>
      </c>
      <c r="S136" s="2"/>
      <c r="T136" s="5">
        <v>2.29</v>
      </c>
      <c r="U136" s="11"/>
      <c r="V136" s="10">
        <v>9</v>
      </c>
      <c r="X136" s="133">
        <f t="shared" si="24"/>
        <v>2.29E-2</v>
      </c>
      <c r="Z136" s="48">
        <f t="shared" si="25"/>
        <v>198965</v>
      </c>
    </row>
    <row r="137" spans="1:26" s="33" customFormat="1" x14ac:dyDescent="0.2">
      <c r="A137" s="5"/>
      <c r="B137" s="5"/>
      <c r="C137" s="2"/>
      <c r="D137" s="36" t="s">
        <v>143</v>
      </c>
      <c r="E137" s="2"/>
      <c r="F137" s="114">
        <v>50556</v>
      </c>
      <c r="G137" s="2"/>
      <c r="H137" s="34" t="s">
        <v>187</v>
      </c>
      <c r="I137" s="2" t="s">
        <v>94</v>
      </c>
      <c r="J137" s="35">
        <v>-8</v>
      </c>
      <c r="K137" s="2"/>
      <c r="L137" s="83">
        <v>21588553.27</v>
      </c>
      <c r="M137" s="40"/>
      <c r="N137" s="39">
        <v>5660105</v>
      </c>
      <c r="O137" s="39"/>
      <c r="P137" s="39">
        <v>17655533</v>
      </c>
      <c r="Q137" s="39"/>
      <c r="R137" s="39">
        <v>946356</v>
      </c>
      <c r="S137" s="2"/>
      <c r="T137" s="5">
        <v>4.38</v>
      </c>
      <c r="U137" s="11"/>
      <c r="V137" s="10">
        <v>18.7</v>
      </c>
      <c r="X137" s="133">
        <f t="shared" si="24"/>
        <v>4.3799999999999999E-2</v>
      </c>
      <c r="Z137" s="48">
        <f t="shared" si="25"/>
        <v>5660105</v>
      </c>
    </row>
    <row r="138" spans="1:26" s="33" customFormat="1" x14ac:dyDescent="0.2">
      <c r="A138" s="5"/>
      <c r="B138" s="5"/>
      <c r="C138" s="2"/>
      <c r="D138" s="36" t="s">
        <v>144</v>
      </c>
      <c r="E138" s="2"/>
      <c r="F138" s="114">
        <v>50556</v>
      </c>
      <c r="G138" s="2"/>
      <c r="H138" s="34" t="s">
        <v>187</v>
      </c>
      <c r="I138" s="2" t="s">
        <v>94</v>
      </c>
      <c r="J138" s="35">
        <v>-8</v>
      </c>
      <c r="K138" s="2"/>
      <c r="L138" s="83">
        <v>18128552.07</v>
      </c>
      <c r="M138" s="40"/>
      <c r="N138" s="39">
        <v>8797103</v>
      </c>
      <c r="O138" s="39"/>
      <c r="P138" s="39">
        <v>10781733</v>
      </c>
      <c r="Q138" s="39"/>
      <c r="R138" s="39">
        <v>587089</v>
      </c>
      <c r="S138" s="2"/>
      <c r="T138" s="5">
        <v>3.24</v>
      </c>
      <c r="U138" s="11"/>
      <c r="V138" s="10">
        <v>18.399999999999999</v>
      </c>
      <c r="X138" s="133">
        <f t="shared" si="24"/>
        <v>3.2399999999999998E-2</v>
      </c>
      <c r="Z138" s="48">
        <f t="shared" si="25"/>
        <v>8797103</v>
      </c>
    </row>
    <row r="139" spans="1:26" s="33" customFormat="1" x14ac:dyDescent="0.2">
      <c r="A139" s="5"/>
      <c r="B139" s="5"/>
      <c r="C139" s="2"/>
      <c r="D139" s="36" t="s">
        <v>145</v>
      </c>
      <c r="E139" s="2"/>
      <c r="F139" s="114">
        <v>49095</v>
      </c>
      <c r="G139" s="2"/>
      <c r="H139" s="34" t="s">
        <v>187</v>
      </c>
      <c r="I139" s="2" t="s">
        <v>94</v>
      </c>
      <c r="J139" s="35">
        <v>-8</v>
      </c>
      <c r="K139" s="2"/>
      <c r="L139" s="83">
        <v>15418198.789999999</v>
      </c>
      <c r="M139" s="40"/>
      <c r="N139" s="39">
        <v>10205750</v>
      </c>
      <c r="O139" s="39"/>
      <c r="P139" s="39">
        <v>6445905</v>
      </c>
      <c r="Q139" s="39"/>
      <c r="R139" s="39">
        <v>442363</v>
      </c>
      <c r="S139" s="2"/>
      <c r="T139" s="5">
        <v>2.87</v>
      </c>
      <c r="U139" s="11"/>
      <c r="V139" s="10">
        <v>14.6</v>
      </c>
      <c r="X139" s="133">
        <f t="shared" si="24"/>
        <v>2.87E-2</v>
      </c>
      <c r="Z139" s="48">
        <f t="shared" si="25"/>
        <v>10205750</v>
      </c>
    </row>
    <row r="140" spans="1:26" s="33" customFormat="1" x14ac:dyDescent="0.2">
      <c r="A140" s="5"/>
      <c r="B140" s="5"/>
      <c r="C140" s="2"/>
      <c r="D140" s="36" t="s">
        <v>146</v>
      </c>
      <c r="E140" s="2"/>
      <c r="F140" s="114">
        <v>46173</v>
      </c>
      <c r="G140" s="2"/>
      <c r="H140" s="34" t="s">
        <v>187</v>
      </c>
      <c r="I140" s="2" t="s">
        <v>94</v>
      </c>
      <c r="J140" s="35">
        <v>-8</v>
      </c>
      <c r="K140" s="2"/>
      <c r="L140" s="83">
        <v>12030437.289999999</v>
      </c>
      <c r="M140" s="40"/>
      <c r="N140" s="39">
        <v>8443759</v>
      </c>
      <c r="O140" s="39"/>
      <c r="P140" s="39">
        <v>4549113</v>
      </c>
      <c r="Q140" s="39"/>
      <c r="R140" s="39">
        <v>624287</v>
      </c>
      <c r="S140" s="2"/>
      <c r="T140" s="5">
        <v>5.19</v>
      </c>
      <c r="U140" s="11"/>
      <c r="V140" s="10">
        <v>7.3</v>
      </c>
      <c r="X140" s="133">
        <f t="shared" si="24"/>
        <v>5.1900000000000002E-2</v>
      </c>
      <c r="Z140" s="48">
        <f t="shared" si="25"/>
        <v>8443759</v>
      </c>
    </row>
    <row r="141" spans="1:26" s="33" customFormat="1" x14ac:dyDescent="0.2">
      <c r="A141" s="5"/>
      <c r="B141" s="5"/>
      <c r="C141" s="2"/>
      <c r="D141" s="36" t="s">
        <v>147</v>
      </c>
      <c r="E141" s="2"/>
      <c r="F141" s="114">
        <v>49095</v>
      </c>
      <c r="G141" s="2"/>
      <c r="H141" s="34" t="s">
        <v>187</v>
      </c>
      <c r="I141" s="2" t="s">
        <v>94</v>
      </c>
      <c r="J141" s="35">
        <v>-8</v>
      </c>
      <c r="K141" s="2"/>
      <c r="L141" s="83">
        <v>15655429.140000001</v>
      </c>
      <c r="M141" s="40"/>
      <c r="N141" s="39">
        <v>9001237</v>
      </c>
      <c r="O141" s="39"/>
      <c r="P141" s="39">
        <v>7906626</v>
      </c>
      <c r="Q141" s="39"/>
      <c r="R141" s="39">
        <v>535944</v>
      </c>
      <c r="S141" s="2"/>
      <c r="T141" s="5">
        <v>3.42</v>
      </c>
      <c r="U141" s="11"/>
      <c r="V141" s="10">
        <v>14.8</v>
      </c>
      <c r="X141" s="133">
        <f t="shared" si="24"/>
        <v>3.4200000000000001E-2</v>
      </c>
      <c r="Z141" s="48">
        <f t="shared" si="25"/>
        <v>9001237</v>
      </c>
    </row>
    <row r="142" spans="1:26" s="33" customFormat="1" x14ac:dyDescent="0.2">
      <c r="A142" s="5"/>
      <c r="B142" s="5"/>
      <c r="C142" s="2"/>
      <c r="D142" s="36" t="s">
        <v>149</v>
      </c>
      <c r="E142" s="2"/>
      <c r="F142" s="114">
        <v>49095</v>
      </c>
      <c r="G142" s="2"/>
      <c r="H142" s="34" t="s">
        <v>187</v>
      </c>
      <c r="I142" s="2" t="s">
        <v>94</v>
      </c>
      <c r="J142" s="35">
        <v>-8</v>
      </c>
      <c r="K142" s="2"/>
      <c r="L142" s="83">
        <v>8299264.5800000001</v>
      </c>
      <c r="M142" s="40"/>
      <c r="N142" s="39">
        <v>5415585</v>
      </c>
      <c r="O142" s="39"/>
      <c r="P142" s="39">
        <v>3547621</v>
      </c>
      <c r="Q142" s="39"/>
      <c r="R142" s="39">
        <v>240840</v>
      </c>
      <c r="S142" s="2"/>
      <c r="T142" s="5">
        <v>2.9</v>
      </c>
      <c r="U142" s="11"/>
      <c r="V142" s="10">
        <v>14.7</v>
      </c>
      <c r="X142" s="133">
        <f t="shared" si="24"/>
        <v>2.9000000000000001E-2</v>
      </c>
      <c r="Z142" s="48">
        <f t="shared" si="25"/>
        <v>5415585</v>
      </c>
    </row>
    <row r="143" spans="1:26" s="33" customFormat="1" x14ac:dyDescent="0.2">
      <c r="A143" s="5"/>
      <c r="B143" s="5"/>
      <c r="C143" s="2"/>
      <c r="D143" s="36" t="s">
        <v>150</v>
      </c>
      <c r="E143" s="2"/>
      <c r="F143" s="114">
        <v>46173</v>
      </c>
      <c r="G143" s="2"/>
      <c r="H143" s="34" t="s">
        <v>187</v>
      </c>
      <c r="I143" s="2" t="s">
        <v>94</v>
      </c>
      <c r="J143" s="35">
        <v>-8</v>
      </c>
      <c r="K143" s="2"/>
      <c r="L143" s="83">
        <v>2138719.25</v>
      </c>
      <c r="M143" s="40"/>
      <c r="N143" s="39">
        <v>1872002</v>
      </c>
      <c r="O143" s="39"/>
      <c r="P143" s="39">
        <v>437815</v>
      </c>
      <c r="Q143" s="39"/>
      <c r="R143" s="39">
        <v>60683</v>
      </c>
      <c r="S143" s="2"/>
      <c r="T143" s="5">
        <v>2.84</v>
      </c>
      <c r="U143" s="11"/>
      <c r="V143" s="10">
        <v>7.2</v>
      </c>
      <c r="X143" s="133">
        <f t="shared" si="24"/>
        <v>2.8400000000000002E-2</v>
      </c>
      <c r="Z143" s="48">
        <f t="shared" si="25"/>
        <v>1872002</v>
      </c>
    </row>
    <row r="144" spans="1:26" s="33" customFormat="1" x14ac:dyDescent="0.2">
      <c r="A144" s="5"/>
      <c r="B144" s="5"/>
      <c r="C144" s="2"/>
      <c r="D144" s="36" t="s">
        <v>151</v>
      </c>
      <c r="E144" s="2"/>
      <c r="F144" s="114">
        <v>50556</v>
      </c>
      <c r="G144" s="2"/>
      <c r="H144" s="34" t="s">
        <v>187</v>
      </c>
      <c r="I144" s="2" t="s">
        <v>94</v>
      </c>
      <c r="J144" s="35">
        <v>-8</v>
      </c>
      <c r="K144" s="2"/>
      <c r="L144" s="83">
        <v>115219.01</v>
      </c>
      <c r="M144" s="40"/>
      <c r="N144" s="39">
        <v>78920</v>
      </c>
      <c r="O144" s="39"/>
      <c r="P144" s="39">
        <v>45517</v>
      </c>
      <c r="Q144" s="39"/>
      <c r="R144" s="39">
        <v>2579</v>
      </c>
      <c r="S144" s="2"/>
      <c r="T144" s="5">
        <v>2.2400000000000002</v>
      </c>
      <c r="U144" s="11"/>
      <c r="V144" s="10">
        <v>17.600000000000001</v>
      </c>
      <c r="X144" s="133">
        <f t="shared" si="24"/>
        <v>2.24E-2</v>
      </c>
      <c r="Z144" s="48">
        <f t="shared" si="25"/>
        <v>78920</v>
      </c>
    </row>
    <row r="145" spans="1:26" s="33" customFormat="1" x14ac:dyDescent="0.2">
      <c r="A145" s="5"/>
      <c r="B145" s="5"/>
      <c r="C145" s="2"/>
      <c r="D145" s="36" t="s">
        <v>152</v>
      </c>
      <c r="E145" s="2"/>
      <c r="F145" s="114">
        <v>50556</v>
      </c>
      <c r="G145" s="2"/>
      <c r="H145" s="34" t="s">
        <v>187</v>
      </c>
      <c r="I145" s="2" t="s">
        <v>94</v>
      </c>
      <c r="J145" s="35">
        <v>-8</v>
      </c>
      <c r="K145" s="2"/>
      <c r="L145" s="83">
        <v>1159798.29</v>
      </c>
      <c r="M145" s="40"/>
      <c r="N145" s="39">
        <v>692724</v>
      </c>
      <c r="O145" s="39"/>
      <c r="P145" s="39">
        <v>559858</v>
      </c>
      <c r="Q145" s="39"/>
      <c r="R145" s="39">
        <v>30800</v>
      </c>
      <c r="S145" s="2"/>
      <c r="T145" s="5">
        <v>2.66</v>
      </c>
      <c r="U145" s="11"/>
      <c r="V145" s="10">
        <v>18.2</v>
      </c>
      <c r="X145" s="133">
        <f t="shared" si="24"/>
        <v>2.6599999999999999E-2</v>
      </c>
      <c r="Z145" s="48">
        <f t="shared" si="25"/>
        <v>692724</v>
      </c>
    </row>
    <row r="146" spans="1:26" s="33" customFormat="1" x14ac:dyDescent="0.2">
      <c r="A146" s="5"/>
      <c r="B146" s="5"/>
      <c r="C146" s="2"/>
      <c r="D146" s="36" t="s">
        <v>153</v>
      </c>
      <c r="E146" s="2"/>
      <c r="F146" s="114">
        <v>50556</v>
      </c>
      <c r="G146" s="2"/>
      <c r="H146" s="34" t="s">
        <v>187</v>
      </c>
      <c r="I146" s="2" t="s">
        <v>94</v>
      </c>
      <c r="J146" s="35">
        <v>-8</v>
      </c>
      <c r="K146" s="2"/>
      <c r="L146" s="83">
        <v>78568.160000000003</v>
      </c>
      <c r="M146" s="40"/>
      <c r="N146" s="39">
        <v>48851</v>
      </c>
      <c r="O146" s="39"/>
      <c r="P146" s="39">
        <v>36003</v>
      </c>
      <c r="Q146" s="39"/>
      <c r="R146" s="39">
        <v>1980</v>
      </c>
      <c r="S146" s="2"/>
      <c r="T146" s="5">
        <v>2.52</v>
      </c>
      <c r="U146" s="11"/>
      <c r="V146" s="10">
        <v>18.2</v>
      </c>
      <c r="X146" s="133">
        <f t="shared" si="24"/>
        <v>2.52E-2</v>
      </c>
      <c r="Z146" s="48">
        <f t="shared" si="25"/>
        <v>48851</v>
      </c>
    </row>
    <row r="147" spans="1:26" s="33" customFormat="1" x14ac:dyDescent="0.2">
      <c r="A147" s="5"/>
      <c r="B147" s="5"/>
      <c r="C147" s="2"/>
      <c r="D147" s="36" t="s">
        <v>154</v>
      </c>
      <c r="E147" s="2"/>
      <c r="F147" s="114">
        <v>50556</v>
      </c>
      <c r="G147" s="2"/>
      <c r="H147" s="34" t="s">
        <v>187</v>
      </c>
      <c r="I147" s="2" t="s">
        <v>94</v>
      </c>
      <c r="J147" s="35">
        <v>-8</v>
      </c>
      <c r="K147" s="2"/>
      <c r="L147" s="83">
        <v>8526726.1699999999</v>
      </c>
      <c r="M147" s="40"/>
      <c r="N147" s="39">
        <v>5123919</v>
      </c>
      <c r="O147" s="39"/>
      <c r="P147" s="39">
        <v>4084945</v>
      </c>
      <c r="Q147" s="39"/>
      <c r="R147" s="39">
        <v>225791</v>
      </c>
      <c r="S147" s="2"/>
      <c r="T147" s="5">
        <v>2.65</v>
      </c>
      <c r="U147" s="11"/>
      <c r="V147" s="10">
        <v>18.100000000000001</v>
      </c>
      <c r="X147" s="133">
        <f t="shared" si="24"/>
        <v>2.6499999999999999E-2</v>
      </c>
      <c r="Z147" s="48">
        <f t="shared" si="25"/>
        <v>5123919</v>
      </c>
    </row>
    <row r="148" spans="1:26" s="33" customFormat="1" x14ac:dyDescent="0.2">
      <c r="A148" s="5"/>
      <c r="B148" s="5"/>
      <c r="C148" s="2"/>
      <c r="D148" s="36" t="s">
        <v>155</v>
      </c>
      <c r="E148" s="2"/>
      <c r="F148" s="114">
        <v>49095</v>
      </c>
      <c r="G148" s="2"/>
      <c r="H148" s="34" t="s">
        <v>187</v>
      </c>
      <c r="I148" s="2" t="s">
        <v>94</v>
      </c>
      <c r="J148" s="35">
        <v>-8</v>
      </c>
      <c r="K148" s="2"/>
      <c r="L148" s="83">
        <v>223540.02</v>
      </c>
      <c r="M148" s="40"/>
      <c r="N148" s="39">
        <v>69554</v>
      </c>
      <c r="O148" s="39"/>
      <c r="P148" s="39">
        <v>171869</v>
      </c>
      <c r="Q148" s="39"/>
      <c r="R148" s="39">
        <v>11495</v>
      </c>
      <c r="S148" s="2"/>
      <c r="T148" s="5">
        <v>5.14</v>
      </c>
      <c r="U148" s="11"/>
      <c r="V148" s="10">
        <v>15</v>
      </c>
      <c r="X148" s="133">
        <f t="shared" si="24"/>
        <v>5.1400000000000001E-2</v>
      </c>
      <c r="Z148" s="48">
        <f t="shared" si="25"/>
        <v>69554</v>
      </c>
    </row>
    <row r="149" spans="1:26" s="33" customFormat="1" x14ac:dyDescent="0.2">
      <c r="A149" s="5"/>
      <c r="B149" s="5"/>
      <c r="C149" s="2"/>
      <c r="D149" s="36" t="s">
        <v>156</v>
      </c>
      <c r="E149" s="2"/>
      <c r="F149" s="114">
        <v>49095</v>
      </c>
      <c r="G149" s="2"/>
      <c r="H149" s="34" t="s">
        <v>187</v>
      </c>
      <c r="I149" s="2" t="s">
        <v>94</v>
      </c>
      <c r="J149" s="35">
        <v>-8</v>
      </c>
      <c r="K149" s="2"/>
      <c r="L149" s="84">
        <v>355440.35</v>
      </c>
      <c r="M149" s="40"/>
      <c r="N149" s="41">
        <v>248794</v>
      </c>
      <c r="O149" s="39"/>
      <c r="P149" s="41">
        <v>135082</v>
      </c>
      <c r="Q149" s="39"/>
      <c r="R149" s="41">
        <v>9294</v>
      </c>
      <c r="S149" s="2"/>
      <c r="T149" s="5">
        <v>2.61</v>
      </c>
      <c r="U149" s="11"/>
      <c r="V149" s="10">
        <v>14.5</v>
      </c>
      <c r="X149" s="133">
        <f t="shared" si="24"/>
        <v>2.6100000000000002E-2</v>
      </c>
      <c r="Z149" s="48">
        <f t="shared" si="25"/>
        <v>248794</v>
      </c>
    </row>
    <row r="150" spans="1:26" s="33" customFormat="1" x14ac:dyDescent="0.2">
      <c r="A150" s="5"/>
      <c r="B150" s="5"/>
      <c r="C150" s="2"/>
      <c r="D150" s="2"/>
      <c r="E150" s="2"/>
      <c r="F150" s="114"/>
      <c r="G150" s="2"/>
      <c r="H150" s="34"/>
      <c r="I150" s="2"/>
      <c r="J150" s="35"/>
      <c r="K150" s="2"/>
      <c r="L150" s="8"/>
      <c r="M150" s="8"/>
      <c r="N150" s="8"/>
      <c r="O150" s="8"/>
      <c r="P150" s="9"/>
      <c r="Q150" s="8"/>
      <c r="R150" s="8"/>
      <c r="S150" s="2"/>
      <c r="T150" s="5"/>
      <c r="U150" s="11"/>
      <c r="V150" s="10"/>
    </row>
    <row r="151" spans="1:26" s="33" customFormat="1" x14ac:dyDescent="0.2">
      <c r="A151" s="5"/>
      <c r="B151" s="5"/>
      <c r="C151" s="2" t="s">
        <v>33</v>
      </c>
      <c r="D151" s="2"/>
      <c r="E151" s="2"/>
      <c r="F151" s="114"/>
      <c r="G151" s="2"/>
      <c r="H151" s="34"/>
      <c r="I151" s="2"/>
      <c r="J151" s="35"/>
      <c r="K151" s="2"/>
      <c r="L151" s="81">
        <f>SUBTOTAL(9,L126:L150)</f>
        <v>128777309.31</v>
      </c>
      <c r="M151" s="8"/>
      <c r="N151" s="8">
        <f>SUBTOTAL(9,N126:N150)</f>
        <v>72434517</v>
      </c>
      <c r="O151" s="8"/>
      <c r="P151" s="9">
        <f>SUBTOTAL(9,P126:P150)</f>
        <v>66568483</v>
      </c>
      <c r="Q151" s="8"/>
      <c r="R151" s="8">
        <f>SUBTOTAL(9,R126:R150)</f>
        <v>5037578</v>
      </c>
      <c r="S151" s="2"/>
      <c r="T151" s="5">
        <f>ROUND(R151/L151*100,2)</f>
        <v>3.91</v>
      </c>
      <c r="U151" s="11"/>
      <c r="V151" s="10">
        <f>ROUND(P151/R151,1)</f>
        <v>13.2</v>
      </c>
      <c r="X151" s="133">
        <f t="shared" ref="X151" si="26">ROUND(+T151/100,4)</f>
        <v>3.9100000000000003E-2</v>
      </c>
      <c r="Z151" s="48">
        <f t="shared" ref="Z151" si="27">+N151</f>
        <v>72434517</v>
      </c>
    </row>
    <row r="152" spans="1:26" s="33" customFormat="1" x14ac:dyDescent="0.2">
      <c r="A152" s="5"/>
      <c r="B152" s="5"/>
      <c r="C152" s="2"/>
      <c r="D152" s="2"/>
      <c r="E152" s="2"/>
      <c r="F152" s="114"/>
      <c r="G152" s="2"/>
      <c r="H152" s="34"/>
      <c r="I152" s="2"/>
      <c r="J152" s="35"/>
      <c r="K152" s="2"/>
      <c r="L152" s="81"/>
      <c r="M152" s="8"/>
      <c r="N152" s="8"/>
      <c r="O152" s="8"/>
      <c r="P152" s="9"/>
      <c r="Q152" s="8"/>
      <c r="R152" s="8"/>
      <c r="S152" s="2"/>
      <c r="T152" s="5"/>
      <c r="U152" s="11"/>
      <c r="V152" s="10"/>
    </row>
    <row r="153" spans="1:26" s="33" customFormat="1" x14ac:dyDescent="0.2">
      <c r="A153" s="5"/>
      <c r="B153" s="5"/>
      <c r="C153" s="2"/>
      <c r="D153" s="2"/>
      <c r="E153" s="2"/>
      <c r="F153" s="114"/>
      <c r="G153" s="2"/>
      <c r="H153" s="34"/>
      <c r="I153" s="2"/>
      <c r="J153" s="35"/>
      <c r="K153" s="2"/>
      <c r="L153" s="81"/>
      <c r="M153" s="8"/>
      <c r="N153" s="8"/>
      <c r="O153" s="8"/>
      <c r="P153" s="9"/>
      <c r="Q153" s="8"/>
      <c r="R153" s="8"/>
      <c r="S153" s="2"/>
      <c r="T153" s="5"/>
      <c r="U153" s="11"/>
      <c r="V153" s="10"/>
    </row>
    <row r="154" spans="1:26" s="33" customFormat="1" x14ac:dyDescent="0.2">
      <c r="A154" s="5">
        <v>315.2</v>
      </c>
      <c r="B154" s="5"/>
      <c r="C154" s="2" t="s">
        <v>111</v>
      </c>
      <c r="E154" s="2"/>
      <c r="F154" s="114"/>
      <c r="G154" s="2"/>
      <c r="H154" s="34"/>
      <c r="I154" s="2"/>
      <c r="J154" s="35"/>
      <c r="K154" s="2"/>
      <c r="L154" s="8"/>
      <c r="M154" s="8"/>
      <c r="N154" s="8"/>
      <c r="O154" s="8"/>
      <c r="P154" s="9"/>
      <c r="Q154" s="8"/>
      <c r="R154" s="8"/>
      <c r="S154" s="2"/>
      <c r="T154" s="5"/>
      <c r="U154" s="11"/>
      <c r="V154" s="10"/>
    </row>
    <row r="155" spans="1:26" s="33" customFormat="1" x14ac:dyDescent="0.2">
      <c r="A155" s="5"/>
      <c r="B155" s="5"/>
      <c r="C155" s="2"/>
      <c r="D155" s="36" t="s">
        <v>118</v>
      </c>
      <c r="E155" s="2"/>
      <c r="F155" s="114">
        <v>53113</v>
      </c>
      <c r="G155" s="2"/>
      <c r="H155" s="34" t="s">
        <v>99</v>
      </c>
      <c r="I155" s="2" t="s">
        <v>94</v>
      </c>
      <c r="J155" s="35">
        <v>-6</v>
      </c>
      <c r="K155" s="2"/>
      <c r="L155" s="83">
        <v>43265206.310000002</v>
      </c>
      <c r="M155" s="40"/>
      <c r="N155" s="39">
        <v>7564742.0599999996</v>
      </c>
      <c r="O155" s="39"/>
      <c r="P155" s="39">
        <v>38296377</v>
      </c>
      <c r="Q155" s="39"/>
      <c r="R155" s="39">
        <v>1638673</v>
      </c>
      <c r="S155" s="2"/>
      <c r="T155" s="5">
        <v>3.79</v>
      </c>
      <c r="U155" s="11"/>
      <c r="V155" s="10">
        <v>23.4</v>
      </c>
      <c r="X155" s="133">
        <f t="shared" ref="X155" si="28">ROUND(+T155/100,4)</f>
        <v>3.7900000000000003E-2</v>
      </c>
      <c r="Z155" s="48">
        <f t="shared" ref="Z155" si="29">+N155</f>
        <v>7564742.0599999996</v>
      </c>
    </row>
    <row r="156" spans="1:26" s="33" customFormat="1" x14ac:dyDescent="0.2">
      <c r="A156" s="5"/>
      <c r="B156" s="5"/>
      <c r="C156" s="2"/>
      <c r="D156" s="36"/>
      <c r="E156" s="2"/>
      <c r="F156" s="114"/>
      <c r="G156" s="2"/>
      <c r="H156" s="34"/>
      <c r="I156" s="2"/>
      <c r="J156" s="35"/>
      <c r="K156" s="2"/>
      <c r="L156" s="83"/>
      <c r="M156" s="40"/>
      <c r="N156" s="39"/>
      <c r="O156" s="39"/>
      <c r="P156" s="39"/>
      <c r="Q156" s="39"/>
      <c r="R156" s="39"/>
      <c r="S156" s="2"/>
      <c r="T156" s="5"/>
      <c r="U156" s="11"/>
      <c r="V156" s="10"/>
    </row>
    <row r="157" spans="1:26" s="33" customFormat="1" x14ac:dyDescent="0.2">
      <c r="A157" s="5"/>
      <c r="B157" s="5"/>
      <c r="C157" s="2"/>
      <c r="D157" s="2"/>
      <c r="E157" s="2"/>
      <c r="F157" s="114"/>
      <c r="G157" s="2"/>
      <c r="H157" s="34"/>
      <c r="I157" s="2"/>
      <c r="J157" s="35"/>
      <c r="K157" s="2"/>
      <c r="L157" s="8"/>
      <c r="M157" s="8"/>
      <c r="N157" s="8"/>
      <c r="O157" s="8"/>
      <c r="P157" s="9"/>
      <c r="Q157" s="8"/>
      <c r="R157" s="8"/>
      <c r="S157" s="2"/>
      <c r="T157" s="5"/>
      <c r="U157" s="11"/>
      <c r="V157" s="10"/>
    </row>
    <row r="158" spans="1:26" s="33" customFormat="1" x14ac:dyDescent="0.2">
      <c r="A158" s="5">
        <v>316</v>
      </c>
      <c r="B158" s="5"/>
      <c r="C158" s="2" t="s">
        <v>34</v>
      </c>
      <c r="E158" s="2"/>
      <c r="F158" s="114"/>
      <c r="G158" s="2"/>
      <c r="H158" s="34"/>
      <c r="I158" s="2"/>
      <c r="J158" s="35"/>
      <c r="K158" s="2"/>
      <c r="L158" s="48"/>
      <c r="M158" s="48"/>
      <c r="N158" s="48"/>
      <c r="O158" s="48"/>
      <c r="P158" s="49"/>
      <c r="Q158" s="48"/>
      <c r="R158" s="48"/>
      <c r="S158" s="2"/>
      <c r="T158" s="5"/>
      <c r="U158" s="11"/>
      <c r="V158" s="10"/>
    </row>
    <row r="159" spans="1:26" s="33" customFormat="1" x14ac:dyDescent="0.2">
      <c r="A159" s="46"/>
      <c r="B159" s="46"/>
      <c r="C159" s="42"/>
      <c r="D159" s="67" t="s">
        <v>124</v>
      </c>
      <c r="E159" s="42"/>
      <c r="F159" s="114">
        <v>44926</v>
      </c>
      <c r="G159" s="42"/>
      <c r="H159" s="43" t="s">
        <v>188</v>
      </c>
      <c r="I159" s="42" t="s">
        <v>94</v>
      </c>
      <c r="J159" s="64">
        <v>-12</v>
      </c>
      <c r="K159" s="42"/>
      <c r="L159" s="87">
        <v>649969.76</v>
      </c>
      <c r="M159" s="45"/>
      <c r="N159" s="44">
        <v>216741</v>
      </c>
      <c r="O159" s="44"/>
      <c r="P159" s="44">
        <v>511225</v>
      </c>
      <c r="Q159" s="44"/>
      <c r="R159" s="44">
        <v>129112</v>
      </c>
      <c r="S159" s="42"/>
      <c r="T159" s="46">
        <v>19.86</v>
      </c>
      <c r="U159" s="66"/>
      <c r="V159" s="47">
        <v>4</v>
      </c>
      <c r="X159" s="133">
        <f t="shared" ref="X159:X181" si="30">ROUND(+T159/100,4)</f>
        <v>0.1986</v>
      </c>
      <c r="Z159" s="48">
        <f t="shared" ref="Z159:Z181" si="31">+N159</f>
        <v>216741</v>
      </c>
    </row>
    <row r="160" spans="1:26" s="33" customFormat="1" x14ac:dyDescent="0.2">
      <c r="A160" s="46"/>
      <c r="B160" s="46"/>
      <c r="C160" s="42"/>
      <c r="D160" s="67" t="s">
        <v>121</v>
      </c>
      <c r="E160" s="42"/>
      <c r="F160" s="114">
        <v>44926</v>
      </c>
      <c r="G160" s="42"/>
      <c r="H160" s="43" t="s">
        <v>188</v>
      </c>
      <c r="I160" s="42" t="s">
        <v>94</v>
      </c>
      <c r="J160" s="64">
        <v>-12</v>
      </c>
      <c r="K160" s="42"/>
      <c r="L160" s="87">
        <v>110861.62</v>
      </c>
      <c r="M160" s="45"/>
      <c r="N160" s="44">
        <v>83431</v>
      </c>
      <c r="O160" s="44"/>
      <c r="P160" s="44">
        <v>40734</v>
      </c>
      <c r="Q160" s="44"/>
      <c r="R160" s="44">
        <v>10331</v>
      </c>
      <c r="S160" s="42"/>
      <c r="T160" s="46">
        <v>9.32</v>
      </c>
      <c r="U160" s="66"/>
      <c r="V160" s="47">
        <v>3.9</v>
      </c>
      <c r="X160" s="133">
        <f t="shared" si="30"/>
        <v>9.3200000000000005E-2</v>
      </c>
      <c r="Z160" s="48">
        <f t="shared" si="31"/>
        <v>83431</v>
      </c>
    </row>
    <row r="161" spans="1:26" s="33" customFormat="1" x14ac:dyDescent="0.2">
      <c r="A161" s="46"/>
      <c r="B161" s="46"/>
      <c r="C161" s="42"/>
      <c r="D161" s="67" t="s">
        <v>122</v>
      </c>
      <c r="E161" s="42"/>
      <c r="F161" s="114">
        <v>44926</v>
      </c>
      <c r="G161" s="42"/>
      <c r="H161" s="43" t="s">
        <v>188</v>
      </c>
      <c r="I161" s="42" t="s">
        <v>94</v>
      </c>
      <c r="J161" s="64">
        <v>-12</v>
      </c>
      <c r="K161" s="42"/>
      <c r="L161" s="87">
        <v>148183.38</v>
      </c>
      <c r="M161" s="45"/>
      <c r="N161" s="44">
        <v>111219</v>
      </c>
      <c r="O161" s="44"/>
      <c r="P161" s="44">
        <v>54746</v>
      </c>
      <c r="Q161" s="44"/>
      <c r="R161" s="44">
        <v>13888</v>
      </c>
      <c r="S161" s="42"/>
      <c r="T161" s="46">
        <v>9.3699999999999992</v>
      </c>
      <c r="U161" s="66"/>
      <c r="V161" s="47">
        <v>3.9</v>
      </c>
      <c r="X161" s="133">
        <f t="shared" si="30"/>
        <v>9.3700000000000006E-2</v>
      </c>
      <c r="Z161" s="48">
        <f t="shared" si="31"/>
        <v>111219</v>
      </c>
    </row>
    <row r="162" spans="1:26" s="33" customFormat="1" x14ac:dyDescent="0.2">
      <c r="A162" s="46"/>
      <c r="B162" s="46"/>
      <c r="C162" s="42"/>
      <c r="D162" s="67" t="s">
        <v>125</v>
      </c>
      <c r="E162" s="42"/>
      <c r="F162" s="114">
        <v>44926</v>
      </c>
      <c r="G162" s="42"/>
      <c r="H162" s="43" t="s">
        <v>188</v>
      </c>
      <c r="I162" s="42" t="s">
        <v>94</v>
      </c>
      <c r="J162" s="64">
        <v>-12</v>
      </c>
      <c r="K162" s="42"/>
      <c r="L162" s="87">
        <v>3491797.37</v>
      </c>
      <c r="M162" s="45"/>
      <c r="N162" s="44">
        <v>2577669</v>
      </c>
      <c r="O162" s="44"/>
      <c r="P162" s="44">
        <v>1333144</v>
      </c>
      <c r="Q162" s="44"/>
      <c r="R162" s="44">
        <v>338257</v>
      </c>
      <c r="S162" s="42"/>
      <c r="T162" s="46">
        <v>9.69</v>
      </c>
      <c r="U162" s="66"/>
      <c r="V162" s="47">
        <v>3.9</v>
      </c>
      <c r="X162" s="133">
        <f t="shared" si="30"/>
        <v>9.69E-2</v>
      </c>
      <c r="Z162" s="48">
        <f t="shared" si="31"/>
        <v>2577669</v>
      </c>
    </row>
    <row r="163" spans="1:26" s="33" customFormat="1" x14ac:dyDescent="0.2">
      <c r="A163" s="46"/>
      <c r="B163" s="46"/>
      <c r="C163" s="42"/>
      <c r="D163" s="67" t="s">
        <v>126</v>
      </c>
      <c r="E163" s="42"/>
      <c r="F163" s="114">
        <v>44926</v>
      </c>
      <c r="G163" s="42"/>
      <c r="H163" s="43" t="s">
        <v>188</v>
      </c>
      <c r="I163" s="42" t="s">
        <v>94</v>
      </c>
      <c r="J163" s="64">
        <v>-12</v>
      </c>
      <c r="K163" s="42"/>
      <c r="L163" s="87">
        <v>2059838.91</v>
      </c>
      <c r="M163" s="45"/>
      <c r="N163" s="44">
        <v>1681303</v>
      </c>
      <c r="O163" s="44"/>
      <c r="P163" s="44">
        <v>625717</v>
      </c>
      <c r="Q163" s="44"/>
      <c r="R163" s="44">
        <v>159524</v>
      </c>
      <c r="S163" s="42"/>
      <c r="T163" s="46">
        <v>7.74</v>
      </c>
      <c r="U163" s="66"/>
      <c r="V163" s="47">
        <v>3.9</v>
      </c>
      <c r="X163" s="133">
        <f t="shared" si="30"/>
        <v>7.7399999999999997E-2</v>
      </c>
      <c r="Z163" s="48">
        <f t="shared" si="31"/>
        <v>1681303</v>
      </c>
    </row>
    <row r="164" spans="1:26" s="33" customFormat="1" x14ac:dyDescent="0.2">
      <c r="A164" s="46"/>
      <c r="B164" s="46"/>
      <c r="C164" s="42"/>
      <c r="D164" s="67" t="s">
        <v>123</v>
      </c>
      <c r="E164" s="42"/>
      <c r="F164" s="114">
        <v>44926</v>
      </c>
      <c r="G164" s="42"/>
      <c r="H164" s="43" t="s">
        <v>188</v>
      </c>
      <c r="I164" s="42" t="s">
        <v>94</v>
      </c>
      <c r="J164" s="64">
        <v>-12</v>
      </c>
      <c r="K164" s="42"/>
      <c r="L164" s="87">
        <v>7917768.3799999999</v>
      </c>
      <c r="M164" s="45"/>
      <c r="N164" s="44">
        <v>5982604</v>
      </c>
      <c r="O164" s="44"/>
      <c r="P164" s="44">
        <v>2885297</v>
      </c>
      <c r="Q164" s="44"/>
      <c r="R164" s="44">
        <v>733429</v>
      </c>
      <c r="S164" s="42"/>
      <c r="T164" s="46">
        <v>9.26</v>
      </c>
      <c r="U164" s="66"/>
      <c r="V164" s="47">
        <v>3.9</v>
      </c>
      <c r="X164" s="133">
        <f t="shared" si="30"/>
        <v>9.2600000000000002E-2</v>
      </c>
      <c r="Z164" s="48">
        <f t="shared" si="31"/>
        <v>5982604</v>
      </c>
    </row>
    <row r="165" spans="1:26" s="33" customFormat="1" x14ac:dyDescent="0.2">
      <c r="A165" s="46"/>
      <c r="B165" s="46"/>
      <c r="C165" s="42"/>
      <c r="D165" s="67" t="s">
        <v>139</v>
      </c>
      <c r="E165" s="42"/>
      <c r="F165" s="114">
        <v>46904</v>
      </c>
      <c r="G165" s="42"/>
      <c r="H165" s="43" t="s">
        <v>188</v>
      </c>
      <c r="I165" s="42" t="s">
        <v>94</v>
      </c>
      <c r="J165" s="64">
        <v>-6</v>
      </c>
      <c r="K165" s="42"/>
      <c r="L165" s="87">
        <v>8578317.9499999993</v>
      </c>
      <c r="M165" s="45"/>
      <c r="N165" s="44">
        <v>4162872</v>
      </c>
      <c r="O165" s="44"/>
      <c r="P165" s="44">
        <v>4930145</v>
      </c>
      <c r="Q165" s="44"/>
      <c r="R165" s="44">
        <v>543228</v>
      </c>
      <c r="S165" s="42"/>
      <c r="T165" s="46">
        <v>6.33</v>
      </c>
      <c r="U165" s="66"/>
      <c r="V165" s="47">
        <v>9.1</v>
      </c>
      <c r="X165" s="133">
        <f t="shared" si="30"/>
        <v>6.3299999999999995E-2</v>
      </c>
      <c r="Z165" s="48">
        <f t="shared" si="31"/>
        <v>4162872</v>
      </c>
    </row>
    <row r="166" spans="1:26" s="33" customFormat="1" x14ac:dyDescent="0.2">
      <c r="A166" s="46"/>
      <c r="B166" s="46"/>
      <c r="C166" s="42"/>
      <c r="D166" s="67" t="s">
        <v>140</v>
      </c>
      <c r="E166" s="42"/>
      <c r="F166" s="114">
        <v>46904</v>
      </c>
      <c r="G166" s="42"/>
      <c r="H166" s="43" t="s">
        <v>188</v>
      </c>
      <c r="I166" s="42" t="s">
        <v>94</v>
      </c>
      <c r="J166" s="64">
        <v>-6</v>
      </c>
      <c r="K166" s="42"/>
      <c r="L166" s="87">
        <v>6678872.6100000003</v>
      </c>
      <c r="M166" s="45"/>
      <c r="N166" s="44">
        <v>4091459</v>
      </c>
      <c r="O166" s="44"/>
      <c r="P166" s="44">
        <v>2988146</v>
      </c>
      <c r="Q166" s="44"/>
      <c r="R166" s="44">
        <v>331920</v>
      </c>
      <c r="S166" s="42"/>
      <c r="T166" s="46">
        <v>4.97</v>
      </c>
      <c r="U166" s="66"/>
      <c r="V166" s="47">
        <v>9</v>
      </c>
      <c r="X166" s="133">
        <f t="shared" si="30"/>
        <v>4.9700000000000001E-2</v>
      </c>
      <c r="Z166" s="48">
        <f t="shared" si="31"/>
        <v>4091459</v>
      </c>
    </row>
    <row r="167" spans="1:26" s="33" customFormat="1" x14ac:dyDescent="0.2">
      <c r="A167" s="46"/>
      <c r="B167" s="46"/>
      <c r="C167" s="42"/>
      <c r="D167" s="67" t="s">
        <v>141</v>
      </c>
      <c r="E167" s="42"/>
      <c r="F167" s="114">
        <v>46904</v>
      </c>
      <c r="G167" s="42"/>
      <c r="H167" s="43" t="s">
        <v>188</v>
      </c>
      <c r="I167" s="42" t="s">
        <v>94</v>
      </c>
      <c r="J167" s="64">
        <v>-6</v>
      </c>
      <c r="K167" s="42"/>
      <c r="L167" s="87">
        <v>16023790.84</v>
      </c>
      <c r="M167" s="45"/>
      <c r="N167" s="44">
        <v>6102578</v>
      </c>
      <c r="O167" s="44"/>
      <c r="P167" s="44">
        <v>10882640</v>
      </c>
      <c r="Q167" s="44"/>
      <c r="R167" s="44">
        <v>1193916</v>
      </c>
      <c r="S167" s="42"/>
      <c r="T167" s="46">
        <v>7.45</v>
      </c>
      <c r="U167" s="66"/>
      <c r="V167" s="47">
        <v>9.1</v>
      </c>
      <c r="X167" s="133">
        <f t="shared" si="30"/>
        <v>7.4499999999999997E-2</v>
      </c>
      <c r="Z167" s="48">
        <f t="shared" si="31"/>
        <v>6102578</v>
      </c>
    </row>
    <row r="168" spans="1:26" s="33" customFormat="1" x14ac:dyDescent="0.2">
      <c r="A168" s="46"/>
      <c r="B168" s="46"/>
      <c r="C168" s="42"/>
      <c r="D168" s="67" t="s">
        <v>142</v>
      </c>
      <c r="E168" s="42"/>
      <c r="F168" s="114">
        <v>46904</v>
      </c>
      <c r="G168" s="42"/>
      <c r="H168" s="43" t="s">
        <v>188</v>
      </c>
      <c r="I168" s="42" t="s">
        <v>94</v>
      </c>
      <c r="J168" s="64">
        <v>-6</v>
      </c>
      <c r="K168" s="42"/>
      <c r="L168" s="87">
        <v>144121.16</v>
      </c>
      <c r="M168" s="45"/>
      <c r="N168" s="44">
        <v>92364</v>
      </c>
      <c r="O168" s="44"/>
      <c r="P168" s="44">
        <v>60404</v>
      </c>
      <c r="Q168" s="44"/>
      <c r="R168" s="44">
        <v>6718</v>
      </c>
      <c r="S168" s="42"/>
      <c r="T168" s="46">
        <v>4.66</v>
      </c>
      <c r="U168" s="66"/>
      <c r="V168" s="47">
        <v>9</v>
      </c>
      <c r="X168" s="133">
        <f t="shared" si="30"/>
        <v>4.6600000000000003E-2</v>
      </c>
      <c r="Z168" s="48">
        <f t="shared" si="31"/>
        <v>92364</v>
      </c>
    </row>
    <row r="169" spans="1:26" s="33" customFormat="1" x14ac:dyDescent="0.2">
      <c r="A169" s="46"/>
      <c r="B169" s="46"/>
      <c r="C169" s="42"/>
      <c r="D169" s="67" t="s">
        <v>143</v>
      </c>
      <c r="E169" s="42"/>
      <c r="F169" s="114">
        <v>50556</v>
      </c>
      <c r="G169" s="42"/>
      <c r="H169" s="43" t="s">
        <v>188</v>
      </c>
      <c r="I169" s="42" t="s">
        <v>94</v>
      </c>
      <c r="J169" s="64">
        <v>-8</v>
      </c>
      <c r="K169" s="42"/>
      <c r="L169" s="87">
        <v>6930865.7599999998</v>
      </c>
      <c r="M169" s="45"/>
      <c r="N169" s="44">
        <v>2410778</v>
      </c>
      <c r="O169" s="44"/>
      <c r="P169" s="44">
        <v>5074557</v>
      </c>
      <c r="Q169" s="44"/>
      <c r="R169" s="44">
        <v>282560</v>
      </c>
      <c r="S169" s="42"/>
      <c r="T169" s="46">
        <v>4.08</v>
      </c>
      <c r="U169" s="66"/>
      <c r="V169" s="47">
        <v>18</v>
      </c>
      <c r="X169" s="133">
        <f t="shared" si="30"/>
        <v>4.0800000000000003E-2</v>
      </c>
      <c r="Z169" s="48">
        <f t="shared" si="31"/>
        <v>2410778</v>
      </c>
    </row>
    <row r="170" spans="1:26" s="33" customFormat="1" x14ac:dyDescent="0.2">
      <c r="A170" s="46"/>
      <c r="B170" s="46"/>
      <c r="C170" s="42"/>
      <c r="D170" s="67" t="s">
        <v>144</v>
      </c>
      <c r="E170" s="42"/>
      <c r="F170" s="114">
        <v>50556</v>
      </c>
      <c r="G170" s="42"/>
      <c r="H170" s="43" t="s">
        <v>188</v>
      </c>
      <c r="I170" s="42" t="s">
        <v>94</v>
      </c>
      <c r="J170" s="64">
        <v>-8</v>
      </c>
      <c r="K170" s="42"/>
      <c r="L170" s="87">
        <v>4804584.3600000003</v>
      </c>
      <c r="M170" s="45"/>
      <c r="N170" s="44">
        <v>2016989</v>
      </c>
      <c r="O170" s="44"/>
      <c r="P170" s="44">
        <v>3171962</v>
      </c>
      <c r="Q170" s="44"/>
      <c r="R170" s="44">
        <v>178883</v>
      </c>
      <c r="S170" s="42"/>
      <c r="T170" s="46">
        <v>3.72</v>
      </c>
      <c r="U170" s="66"/>
      <c r="V170" s="47">
        <v>17.7</v>
      </c>
      <c r="X170" s="133">
        <f t="shared" si="30"/>
        <v>3.7199999999999997E-2</v>
      </c>
      <c r="Z170" s="48">
        <f t="shared" si="31"/>
        <v>2016989</v>
      </c>
    </row>
    <row r="171" spans="1:26" s="33" customFormat="1" x14ac:dyDescent="0.2">
      <c r="A171" s="46"/>
      <c r="B171" s="46"/>
      <c r="C171" s="42"/>
      <c r="D171" s="67" t="s">
        <v>145</v>
      </c>
      <c r="E171" s="42"/>
      <c r="F171" s="114">
        <v>49095</v>
      </c>
      <c r="G171" s="42"/>
      <c r="H171" s="43" t="s">
        <v>188</v>
      </c>
      <c r="I171" s="42" t="s">
        <v>94</v>
      </c>
      <c r="J171" s="64">
        <v>-8</v>
      </c>
      <c r="K171" s="42"/>
      <c r="L171" s="87">
        <v>7511336.4199999999</v>
      </c>
      <c r="M171" s="45"/>
      <c r="N171" s="44">
        <v>3596774</v>
      </c>
      <c r="O171" s="44"/>
      <c r="P171" s="44">
        <v>4515469</v>
      </c>
      <c r="Q171" s="44"/>
      <c r="R171" s="44">
        <v>313989</v>
      </c>
      <c r="S171" s="42"/>
      <c r="T171" s="46">
        <v>4.18</v>
      </c>
      <c r="U171" s="66"/>
      <c r="V171" s="47">
        <v>14.4</v>
      </c>
      <c r="X171" s="133">
        <f t="shared" si="30"/>
        <v>4.1799999999999997E-2</v>
      </c>
      <c r="Z171" s="48">
        <f t="shared" si="31"/>
        <v>3596774</v>
      </c>
    </row>
    <row r="172" spans="1:26" s="33" customFormat="1" x14ac:dyDescent="0.2">
      <c r="A172" s="46"/>
      <c r="B172" s="46"/>
      <c r="C172" s="42"/>
      <c r="D172" s="67" t="s">
        <v>146</v>
      </c>
      <c r="E172" s="42"/>
      <c r="F172" s="114">
        <v>46173</v>
      </c>
      <c r="G172" s="42"/>
      <c r="H172" s="43" t="s">
        <v>188</v>
      </c>
      <c r="I172" s="42" t="s">
        <v>94</v>
      </c>
      <c r="J172" s="64">
        <v>-8</v>
      </c>
      <c r="K172" s="42"/>
      <c r="L172" s="87">
        <v>7737148.7699999996</v>
      </c>
      <c r="M172" s="45"/>
      <c r="N172" s="44">
        <v>4841858</v>
      </c>
      <c r="O172" s="44"/>
      <c r="P172" s="44">
        <v>3514263</v>
      </c>
      <c r="Q172" s="44"/>
      <c r="R172" s="44">
        <v>488615</v>
      </c>
      <c r="S172" s="42"/>
      <c r="T172" s="46">
        <v>6.32</v>
      </c>
      <c r="U172" s="66"/>
      <c r="V172" s="47">
        <v>7.2</v>
      </c>
      <c r="X172" s="133">
        <f t="shared" si="30"/>
        <v>6.3200000000000006E-2</v>
      </c>
      <c r="Z172" s="48">
        <f t="shared" si="31"/>
        <v>4841858</v>
      </c>
    </row>
    <row r="173" spans="1:26" s="33" customFormat="1" x14ac:dyDescent="0.2">
      <c r="A173" s="46"/>
      <c r="B173" s="46"/>
      <c r="C173" s="42"/>
      <c r="D173" s="67" t="s">
        <v>147</v>
      </c>
      <c r="E173" s="42"/>
      <c r="F173" s="114">
        <v>49095</v>
      </c>
      <c r="G173" s="42"/>
      <c r="H173" s="43" t="s">
        <v>188</v>
      </c>
      <c r="I173" s="42" t="s">
        <v>94</v>
      </c>
      <c r="J173" s="64">
        <v>-8</v>
      </c>
      <c r="K173" s="42"/>
      <c r="L173" s="87">
        <v>3804784.11</v>
      </c>
      <c r="M173" s="45"/>
      <c r="N173" s="44">
        <v>1810421</v>
      </c>
      <c r="O173" s="44"/>
      <c r="P173" s="44">
        <v>2298746</v>
      </c>
      <c r="Q173" s="44"/>
      <c r="R173" s="44">
        <v>159841</v>
      </c>
      <c r="S173" s="42"/>
      <c r="T173" s="46">
        <v>4.2</v>
      </c>
      <c r="U173" s="66"/>
      <c r="V173" s="47">
        <v>14.4</v>
      </c>
      <c r="X173" s="133">
        <f t="shared" si="30"/>
        <v>4.2000000000000003E-2</v>
      </c>
      <c r="Z173" s="48">
        <f t="shared" si="31"/>
        <v>1810421</v>
      </c>
    </row>
    <row r="174" spans="1:26" s="33" customFormat="1" x14ac:dyDescent="0.2">
      <c r="A174" s="46"/>
      <c r="B174" s="46"/>
      <c r="C174" s="42"/>
      <c r="D174" s="67" t="s">
        <v>149</v>
      </c>
      <c r="E174" s="42"/>
      <c r="F174" s="114">
        <v>49095</v>
      </c>
      <c r="G174" s="42"/>
      <c r="H174" s="43" t="s">
        <v>188</v>
      </c>
      <c r="I174" s="42" t="s">
        <v>94</v>
      </c>
      <c r="J174" s="64">
        <v>-8</v>
      </c>
      <c r="K174" s="42"/>
      <c r="L174" s="87">
        <v>1156458.9099999999</v>
      </c>
      <c r="M174" s="45"/>
      <c r="N174" s="44">
        <v>427389</v>
      </c>
      <c r="O174" s="44"/>
      <c r="P174" s="44">
        <v>821587</v>
      </c>
      <c r="Q174" s="44"/>
      <c r="R174" s="44">
        <v>56302</v>
      </c>
      <c r="S174" s="42"/>
      <c r="T174" s="46">
        <v>4.87</v>
      </c>
      <c r="U174" s="66"/>
      <c r="V174" s="47">
        <v>14.6</v>
      </c>
      <c r="X174" s="133">
        <f t="shared" si="30"/>
        <v>4.87E-2</v>
      </c>
      <c r="Z174" s="48">
        <f t="shared" si="31"/>
        <v>427389</v>
      </c>
    </row>
    <row r="175" spans="1:26" s="33" customFormat="1" x14ac:dyDescent="0.2">
      <c r="A175" s="46"/>
      <c r="B175" s="46"/>
      <c r="C175" s="42"/>
      <c r="D175" s="67" t="s">
        <v>150</v>
      </c>
      <c r="E175" s="42"/>
      <c r="F175" s="114">
        <v>46173</v>
      </c>
      <c r="G175" s="42"/>
      <c r="H175" s="43" t="s">
        <v>188</v>
      </c>
      <c r="I175" s="42" t="s">
        <v>94</v>
      </c>
      <c r="J175" s="64">
        <v>-8</v>
      </c>
      <c r="K175" s="42"/>
      <c r="L175" s="87">
        <v>1658109.09</v>
      </c>
      <c r="M175" s="45"/>
      <c r="N175" s="44">
        <v>1023056</v>
      </c>
      <c r="O175" s="44"/>
      <c r="P175" s="44">
        <v>767702</v>
      </c>
      <c r="Q175" s="44"/>
      <c r="R175" s="44">
        <v>106649</v>
      </c>
      <c r="S175" s="42"/>
      <c r="T175" s="46">
        <v>6.43</v>
      </c>
      <c r="U175" s="66"/>
      <c r="V175" s="47">
        <v>7.2</v>
      </c>
      <c r="X175" s="133">
        <f t="shared" si="30"/>
        <v>6.4299999999999996E-2</v>
      </c>
      <c r="Z175" s="48">
        <f t="shared" si="31"/>
        <v>1023056</v>
      </c>
    </row>
    <row r="176" spans="1:26" s="33" customFormat="1" x14ac:dyDescent="0.2">
      <c r="A176" s="46"/>
      <c r="B176" s="46"/>
      <c r="C176" s="42"/>
      <c r="D176" s="67" t="s">
        <v>151</v>
      </c>
      <c r="E176" s="42"/>
      <c r="F176" s="114">
        <v>50556</v>
      </c>
      <c r="G176" s="42"/>
      <c r="H176" s="43" t="s">
        <v>188</v>
      </c>
      <c r="I176" s="42" t="s">
        <v>94</v>
      </c>
      <c r="J176" s="64">
        <v>-8</v>
      </c>
      <c r="K176" s="42"/>
      <c r="L176" s="87">
        <v>1631929.1</v>
      </c>
      <c r="M176" s="45"/>
      <c r="N176" s="44">
        <v>818693</v>
      </c>
      <c r="O176" s="44"/>
      <c r="P176" s="44">
        <v>943790</v>
      </c>
      <c r="Q176" s="44"/>
      <c r="R176" s="44">
        <v>54163</v>
      </c>
      <c r="S176" s="42"/>
      <c r="T176" s="46">
        <v>3.32</v>
      </c>
      <c r="U176" s="66"/>
      <c r="V176" s="47">
        <v>17.399999999999999</v>
      </c>
      <c r="X176" s="133">
        <f t="shared" si="30"/>
        <v>3.32E-2</v>
      </c>
      <c r="Z176" s="48">
        <f t="shared" si="31"/>
        <v>818693</v>
      </c>
    </row>
    <row r="177" spans="1:26" s="33" customFormat="1" x14ac:dyDescent="0.2">
      <c r="A177" s="46"/>
      <c r="B177" s="46"/>
      <c r="C177" s="42"/>
      <c r="D177" s="67" t="s">
        <v>152</v>
      </c>
      <c r="E177" s="42"/>
      <c r="F177" s="114">
        <v>50556</v>
      </c>
      <c r="G177" s="42"/>
      <c r="H177" s="43" t="s">
        <v>188</v>
      </c>
      <c r="I177" s="42" t="s">
        <v>94</v>
      </c>
      <c r="J177" s="64">
        <v>-8</v>
      </c>
      <c r="K177" s="42"/>
      <c r="L177" s="87">
        <v>217961.54</v>
      </c>
      <c r="M177" s="45"/>
      <c r="N177" s="44">
        <v>88187</v>
      </c>
      <c r="O177" s="44"/>
      <c r="P177" s="44">
        <v>147211</v>
      </c>
      <c r="Q177" s="44"/>
      <c r="R177" s="44">
        <v>8261</v>
      </c>
      <c r="S177" s="42"/>
      <c r="T177" s="46">
        <v>3.79</v>
      </c>
      <c r="U177" s="66"/>
      <c r="V177" s="47">
        <v>17.8</v>
      </c>
      <c r="X177" s="133">
        <f t="shared" si="30"/>
        <v>3.7900000000000003E-2</v>
      </c>
      <c r="Z177" s="48">
        <f t="shared" si="31"/>
        <v>88187</v>
      </c>
    </row>
    <row r="178" spans="1:26" s="33" customFormat="1" x14ac:dyDescent="0.2">
      <c r="A178" s="46"/>
      <c r="B178" s="46"/>
      <c r="C178" s="42"/>
      <c r="D178" s="67" t="s">
        <v>153</v>
      </c>
      <c r="E178" s="42"/>
      <c r="F178" s="114">
        <v>50556</v>
      </c>
      <c r="G178" s="42"/>
      <c r="H178" s="43" t="s">
        <v>188</v>
      </c>
      <c r="I178" s="42" t="s">
        <v>94</v>
      </c>
      <c r="J178" s="64">
        <v>-8</v>
      </c>
      <c r="K178" s="42"/>
      <c r="L178" s="87">
        <v>11062788.880000001</v>
      </c>
      <c r="M178" s="45"/>
      <c r="N178" s="44">
        <v>787012</v>
      </c>
      <c r="O178" s="44"/>
      <c r="P178" s="44">
        <v>11160800</v>
      </c>
      <c r="Q178" s="44"/>
      <c r="R178" s="44">
        <v>608528</v>
      </c>
      <c r="S178" s="42"/>
      <c r="T178" s="46">
        <v>5.5</v>
      </c>
      <c r="U178" s="66"/>
      <c r="V178" s="47">
        <v>18.3</v>
      </c>
      <c r="X178" s="133">
        <f t="shared" si="30"/>
        <v>5.5E-2</v>
      </c>
      <c r="Z178" s="48">
        <f t="shared" si="31"/>
        <v>787012</v>
      </c>
    </row>
    <row r="179" spans="1:26" s="33" customFormat="1" x14ac:dyDescent="0.2">
      <c r="A179" s="46"/>
      <c r="B179" s="46"/>
      <c r="C179" s="42"/>
      <c r="D179" s="67" t="s">
        <v>154</v>
      </c>
      <c r="E179" s="42"/>
      <c r="F179" s="114">
        <v>50556</v>
      </c>
      <c r="G179" s="42"/>
      <c r="H179" s="43" t="s">
        <v>188</v>
      </c>
      <c r="I179" s="42" t="s">
        <v>94</v>
      </c>
      <c r="J179" s="64">
        <v>-8</v>
      </c>
      <c r="K179" s="42"/>
      <c r="L179" s="87">
        <v>32758091.32</v>
      </c>
      <c r="M179" s="45"/>
      <c r="N179" s="44">
        <v>12417237.470000001</v>
      </c>
      <c r="O179" s="44"/>
      <c r="P179" s="44">
        <v>22961501</v>
      </c>
      <c r="Q179" s="44"/>
      <c r="R179" s="44">
        <v>1293619</v>
      </c>
      <c r="S179" s="42"/>
      <c r="T179" s="46">
        <v>3.95</v>
      </c>
      <c r="U179" s="66"/>
      <c r="V179" s="47">
        <v>17.7</v>
      </c>
      <c r="X179" s="133">
        <f t="shared" si="30"/>
        <v>3.95E-2</v>
      </c>
      <c r="Z179" s="48">
        <f t="shared" si="31"/>
        <v>12417237.470000001</v>
      </c>
    </row>
    <row r="180" spans="1:26" s="33" customFormat="1" x14ac:dyDescent="0.2">
      <c r="A180" s="46"/>
      <c r="B180" s="46"/>
      <c r="C180" s="42"/>
      <c r="D180" s="67" t="s">
        <v>155</v>
      </c>
      <c r="E180" s="42"/>
      <c r="F180" s="114">
        <v>49095</v>
      </c>
      <c r="G180" s="42"/>
      <c r="H180" s="43" t="s">
        <v>188</v>
      </c>
      <c r="I180" s="42" t="s">
        <v>94</v>
      </c>
      <c r="J180" s="64">
        <v>-8</v>
      </c>
      <c r="K180" s="42"/>
      <c r="L180" s="87">
        <v>114215.64</v>
      </c>
      <c r="M180" s="45"/>
      <c r="N180" s="44">
        <v>73557</v>
      </c>
      <c r="O180" s="44"/>
      <c r="P180" s="44">
        <v>49796</v>
      </c>
      <c r="Q180" s="44"/>
      <c r="R180" s="44">
        <v>3689</v>
      </c>
      <c r="S180" s="42"/>
      <c r="T180" s="46">
        <v>3.23</v>
      </c>
      <c r="U180" s="66"/>
      <c r="V180" s="47">
        <v>13.5</v>
      </c>
      <c r="X180" s="133">
        <f t="shared" si="30"/>
        <v>3.2300000000000002E-2</v>
      </c>
      <c r="Z180" s="48">
        <f t="shared" si="31"/>
        <v>73557</v>
      </c>
    </row>
    <row r="181" spans="1:26" s="63" customFormat="1" x14ac:dyDescent="0.2">
      <c r="A181" s="46"/>
      <c r="B181" s="46"/>
      <c r="C181" s="42"/>
      <c r="D181" s="67" t="s">
        <v>156</v>
      </c>
      <c r="E181" s="42"/>
      <c r="F181" s="114">
        <v>49095</v>
      </c>
      <c r="G181" s="42"/>
      <c r="H181" s="43" t="s">
        <v>188</v>
      </c>
      <c r="I181" s="42"/>
      <c r="J181" s="64">
        <v>-8</v>
      </c>
      <c r="K181" s="42"/>
      <c r="L181" s="88">
        <v>12729.18</v>
      </c>
      <c r="M181" s="45"/>
      <c r="N181" s="70">
        <v>6757</v>
      </c>
      <c r="O181" s="44"/>
      <c r="P181" s="70">
        <v>6991</v>
      </c>
      <c r="Q181" s="44"/>
      <c r="R181" s="70">
        <v>489</v>
      </c>
      <c r="S181" s="42"/>
      <c r="T181" s="46">
        <v>3.84</v>
      </c>
      <c r="U181" s="66"/>
      <c r="V181" s="47">
        <v>14.3</v>
      </c>
      <c r="X181" s="133">
        <f t="shared" si="30"/>
        <v>3.8399999999999997E-2</v>
      </c>
      <c r="Y181" s="33"/>
      <c r="Z181" s="48">
        <f t="shared" si="31"/>
        <v>6757</v>
      </c>
    </row>
    <row r="182" spans="1:26" s="33" customFormat="1" x14ac:dyDescent="0.2">
      <c r="A182" s="5"/>
      <c r="B182" s="5"/>
      <c r="C182" s="2"/>
      <c r="D182" s="2"/>
      <c r="E182" s="2"/>
      <c r="F182" s="114"/>
      <c r="G182" s="2"/>
      <c r="H182" s="34"/>
      <c r="I182" s="2"/>
      <c r="J182" s="35"/>
      <c r="K182" s="2"/>
      <c r="L182" s="48"/>
      <c r="M182" s="8"/>
      <c r="N182" s="48"/>
      <c r="O182" s="8"/>
      <c r="P182" s="49"/>
      <c r="Q182" s="8"/>
      <c r="R182" s="48"/>
      <c r="S182" s="2"/>
      <c r="T182" s="5"/>
      <c r="U182" s="11"/>
      <c r="V182" s="10"/>
    </row>
    <row r="183" spans="1:26" s="33" customFormat="1" x14ac:dyDescent="0.2">
      <c r="A183" s="5"/>
      <c r="B183" s="5"/>
      <c r="C183" s="2" t="s">
        <v>35</v>
      </c>
      <c r="D183" s="2"/>
      <c r="E183" s="2"/>
      <c r="F183" s="114"/>
      <c r="G183" s="2"/>
      <c r="H183" s="34"/>
      <c r="I183" s="2"/>
      <c r="J183" s="35"/>
      <c r="K183" s="2"/>
      <c r="L183" s="85">
        <f>SUBTOTAL(9,L159:L181)</f>
        <v>125204525.05999999</v>
      </c>
      <c r="M183" s="48"/>
      <c r="N183" s="48">
        <f>SUBTOTAL(9,N159:N181)</f>
        <v>55420948.469999999</v>
      </c>
      <c r="O183" s="48"/>
      <c r="P183" s="49">
        <f>SUBTOTAL(9,P159:P181)</f>
        <v>79746573</v>
      </c>
      <c r="Q183" s="48"/>
      <c r="R183" s="48">
        <f>SUBTOTAL(9,R159:R181)</f>
        <v>7015911</v>
      </c>
      <c r="S183" s="2"/>
      <c r="T183" s="5">
        <f>ROUND(R183/L183*100,2)</f>
        <v>5.6</v>
      </c>
      <c r="U183" s="11"/>
      <c r="V183" s="10">
        <v>13</v>
      </c>
      <c r="X183" s="133">
        <f t="shared" ref="X183" si="32">ROUND(+T183/100,4)</f>
        <v>5.6000000000000001E-2</v>
      </c>
      <c r="Z183" s="48">
        <f t="shared" ref="Z183" si="33">+N183</f>
        <v>55420948.469999999</v>
      </c>
    </row>
    <row r="184" spans="1:26" s="33" customFormat="1" x14ac:dyDescent="0.2">
      <c r="A184" s="5"/>
      <c r="B184" s="5"/>
      <c r="C184" s="2"/>
      <c r="D184" s="2"/>
      <c r="E184" s="2"/>
      <c r="F184" s="114"/>
      <c r="G184" s="2"/>
      <c r="H184" s="34"/>
      <c r="I184" s="2"/>
      <c r="J184" s="35"/>
      <c r="K184" s="2"/>
      <c r="L184" s="85"/>
      <c r="M184" s="48"/>
      <c r="N184" s="48"/>
      <c r="O184" s="48"/>
      <c r="P184" s="49"/>
      <c r="Q184" s="48"/>
      <c r="R184" s="48"/>
      <c r="S184" s="2"/>
      <c r="T184" s="5"/>
      <c r="U184" s="11"/>
      <c r="V184" s="10"/>
    </row>
    <row r="185" spans="1:26" s="33" customFormat="1" x14ac:dyDescent="0.2">
      <c r="A185" s="5"/>
      <c r="B185" s="5"/>
      <c r="C185" s="2"/>
      <c r="D185" s="2"/>
      <c r="E185" s="2"/>
      <c r="F185" s="114"/>
      <c r="G185" s="2"/>
      <c r="H185" s="34"/>
      <c r="I185" s="2"/>
      <c r="J185" s="35"/>
      <c r="K185" s="2"/>
      <c r="L185" s="85"/>
      <c r="M185" s="8"/>
      <c r="N185" s="48"/>
      <c r="O185" s="8"/>
      <c r="P185" s="49"/>
      <c r="Q185" s="8"/>
      <c r="R185" s="48"/>
      <c r="S185" s="2"/>
      <c r="T185" s="5"/>
      <c r="U185" s="11"/>
      <c r="V185" s="10"/>
    </row>
    <row r="186" spans="1:26" s="33" customFormat="1" x14ac:dyDescent="0.2">
      <c r="A186" s="5">
        <v>316.2</v>
      </c>
      <c r="B186" s="5"/>
      <c r="C186" s="2" t="s">
        <v>112</v>
      </c>
      <c r="E186" s="2"/>
      <c r="F186" s="114"/>
      <c r="G186" s="2"/>
      <c r="H186" s="34"/>
      <c r="I186" s="2"/>
      <c r="J186" s="35"/>
      <c r="K186" s="2"/>
      <c r="L186" s="48"/>
      <c r="M186" s="48"/>
      <c r="N186" s="48"/>
      <c r="O186" s="48"/>
      <c r="P186" s="49"/>
      <c r="Q186" s="48"/>
      <c r="R186" s="48"/>
      <c r="S186" s="2"/>
      <c r="T186" s="5"/>
      <c r="U186" s="11"/>
      <c r="V186" s="10"/>
    </row>
    <row r="187" spans="1:26" s="33" customFormat="1" x14ac:dyDescent="0.2">
      <c r="A187" s="5"/>
      <c r="B187" s="5"/>
      <c r="C187" s="2"/>
      <c r="D187" s="36" t="s">
        <v>118</v>
      </c>
      <c r="E187" s="2"/>
      <c r="F187" s="114">
        <v>53113</v>
      </c>
      <c r="G187" s="2"/>
      <c r="H187" s="34" t="s">
        <v>188</v>
      </c>
      <c r="I187" s="2" t="s">
        <v>94</v>
      </c>
      <c r="J187" s="35">
        <v>-6</v>
      </c>
      <c r="K187" s="2"/>
      <c r="L187" s="84">
        <v>15872104.300000001</v>
      </c>
      <c r="M187" s="40"/>
      <c r="N187" s="41">
        <v>1132123</v>
      </c>
      <c r="O187" s="39"/>
      <c r="P187" s="41">
        <v>15692308</v>
      </c>
      <c r="Q187" s="39"/>
      <c r="R187" s="41">
        <v>645741</v>
      </c>
      <c r="S187" s="2"/>
      <c r="T187" s="5">
        <v>4.07</v>
      </c>
      <c r="U187" s="11"/>
      <c r="V187" s="10">
        <v>24.3</v>
      </c>
      <c r="X187" s="133">
        <f t="shared" ref="X187" si="34">ROUND(+T187/100,4)</f>
        <v>4.07E-2</v>
      </c>
      <c r="Z187" s="48">
        <f t="shared" ref="Z187" si="35">+N187</f>
        <v>1132123</v>
      </c>
    </row>
    <row r="188" spans="1:26" s="33" customFormat="1" x14ac:dyDescent="0.2">
      <c r="A188" s="5"/>
      <c r="B188" s="5"/>
      <c r="C188" s="2"/>
      <c r="D188" s="2"/>
      <c r="E188" s="2"/>
      <c r="F188" s="114"/>
      <c r="G188" s="2"/>
      <c r="H188" s="34"/>
      <c r="I188" s="2"/>
      <c r="J188" s="35"/>
      <c r="K188" s="2"/>
      <c r="L188" s="85"/>
      <c r="M188" s="8"/>
      <c r="N188" s="48"/>
      <c r="O188" s="8"/>
      <c r="P188" s="49"/>
      <c r="Q188" s="8"/>
      <c r="R188" s="48"/>
      <c r="S188" s="2"/>
      <c r="T188" s="5"/>
      <c r="U188" s="11"/>
      <c r="V188" s="10"/>
    </row>
    <row r="189" spans="1:26" s="33" customFormat="1" x14ac:dyDescent="0.2">
      <c r="A189" s="5"/>
      <c r="B189" s="5"/>
      <c r="C189" s="2"/>
      <c r="D189" s="2"/>
      <c r="E189" s="2"/>
      <c r="F189" s="114"/>
      <c r="G189" s="2"/>
      <c r="H189" s="34"/>
      <c r="I189" s="2"/>
      <c r="J189" s="35"/>
      <c r="K189" s="2"/>
      <c r="L189" s="48"/>
      <c r="M189" s="8"/>
      <c r="N189" s="48"/>
      <c r="O189" s="8"/>
      <c r="P189" s="49"/>
      <c r="Q189" s="8"/>
      <c r="R189" s="48"/>
      <c r="S189" s="2"/>
      <c r="T189" s="5"/>
      <c r="U189" s="11"/>
      <c r="V189" s="10"/>
    </row>
    <row r="190" spans="1:26" s="50" customFormat="1" ht="15.75" x14ac:dyDescent="0.25">
      <c r="A190" s="27"/>
      <c r="B190" s="32" t="s">
        <v>36</v>
      </c>
      <c r="D190" s="31"/>
      <c r="E190" s="31"/>
      <c r="F190" s="114"/>
      <c r="G190" s="31"/>
      <c r="H190" s="51"/>
      <c r="I190" s="31"/>
      <c r="J190" s="12"/>
      <c r="K190" s="31"/>
      <c r="L190" s="86">
        <f>+SUBTOTAL(9,L15:L187)</f>
        <v>7808333721.1600056</v>
      </c>
      <c r="M190" s="30"/>
      <c r="N190" s="126">
        <f>+SUBTOTAL(9,N15:N187)</f>
        <v>2838469784.2799997</v>
      </c>
      <c r="O190" s="127"/>
      <c r="P190" s="126">
        <f>+SUBTOTAL(9,P15:P187)</f>
        <v>5522681874</v>
      </c>
      <c r="Q190" s="127"/>
      <c r="R190" s="126">
        <f>+SUBTOTAL(9,R15:R187)</f>
        <v>365326829</v>
      </c>
      <c r="S190" s="31"/>
      <c r="T190" s="27">
        <f>ROUND(R190/L190*100,2)</f>
        <v>4.68</v>
      </c>
      <c r="U190" s="52"/>
      <c r="V190" s="53">
        <f>ROUND(P190/R190,1)</f>
        <v>15.1</v>
      </c>
      <c r="X190" s="133">
        <f t="shared" ref="X190" si="36">ROUND(+T190/100,4)</f>
        <v>4.6800000000000001E-2</v>
      </c>
      <c r="Y190" s="33"/>
      <c r="Z190" s="48">
        <f t="shared" ref="Z190" si="37">+N190</f>
        <v>2838469784.2799997</v>
      </c>
    </row>
    <row r="191" spans="1:26" s="50" customFormat="1" ht="15.75" x14ac:dyDescent="0.25">
      <c r="A191" s="27"/>
      <c r="B191" s="32"/>
      <c r="D191" s="31"/>
      <c r="E191" s="31"/>
      <c r="F191" s="114"/>
      <c r="G191" s="31"/>
      <c r="H191" s="51"/>
      <c r="I191" s="31"/>
      <c r="J191" s="12"/>
      <c r="K191" s="31"/>
      <c r="L191" s="86"/>
      <c r="M191" s="30"/>
      <c r="N191" s="30"/>
      <c r="O191" s="30"/>
      <c r="P191" s="30"/>
      <c r="Q191" s="30"/>
      <c r="R191" s="30"/>
      <c r="S191" s="31"/>
      <c r="T191" s="27"/>
      <c r="U191" s="52"/>
      <c r="V191" s="53"/>
    </row>
    <row r="192" spans="1:26" s="56" customFormat="1" ht="15.75" x14ac:dyDescent="0.25">
      <c r="A192" s="54"/>
      <c r="B192" s="55"/>
      <c r="D192" s="57"/>
      <c r="E192" s="57"/>
      <c r="F192" s="114"/>
      <c r="G192" s="57"/>
      <c r="H192" s="58"/>
      <c r="I192" s="57"/>
      <c r="J192" s="59"/>
      <c r="K192" s="57"/>
      <c r="L192" s="60"/>
      <c r="M192" s="60"/>
      <c r="N192" s="60"/>
      <c r="O192" s="60"/>
      <c r="P192" s="60"/>
      <c r="Q192" s="60"/>
      <c r="R192" s="60"/>
      <c r="S192" s="57"/>
      <c r="T192" s="54"/>
      <c r="U192" s="61"/>
      <c r="V192" s="62"/>
    </row>
    <row r="193" spans="1:26" s="56" customFormat="1" ht="15.75" x14ac:dyDescent="0.25">
      <c r="A193" s="54"/>
      <c r="B193" s="55" t="s">
        <v>39</v>
      </c>
      <c r="D193" s="57"/>
      <c r="E193" s="57"/>
      <c r="F193" s="114"/>
      <c r="G193" s="57"/>
      <c r="H193" s="58"/>
      <c r="I193" s="57"/>
      <c r="J193" s="59"/>
      <c r="K193" s="57"/>
      <c r="L193" s="60"/>
      <c r="M193" s="60"/>
      <c r="N193" s="60"/>
      <c r="O193" s="60"/>
      <c r="P193" s="60"/>
      <c r="Q193" s="60"/>
      <c r="R193" s="60"/>
      <c r="S193" s="57"/>
      <c r="T193" s="54"/>
      <c r="U193" s="61"/>
      <c r="V193" s="62"/>
    </row>
    <row r="194" spans="1:26" s="56" customFormat="1" ht="15.75" x14ac:dyDescent="0.25">
      <c r="A194" s="54"/>
      <c r="B194" s="55"/>
      <c r="D194" s="57"/>
      <c r="E194" s="57"/>
      <c r="F194" s="114"/>
      <c r="G194" s="57"/>
      <c r="H194" s="58"/>
      <c r="I194" s="57"/>
      <c r="J194" s="59"/>
      <c r="K194" s="57"/>
      <c r="L194" s="60"/>
      <c r="M194" s="60"/>
      <c r="N194" s="60"/>
      <c r="O194" s="60"/>
      <c r="P194" s="60"/>
      <c r="Q194" s="60"/>
      <c r="R194" s="60"/>
      <c r="S194" s="57"/>
      <c r="T194" s="54"/>
      <c r="U194" s="61"/>
      <c r="V194" s="62"/>
    </row>
    <row r="195" spans="1:26" s="63" customFormat="1" x14ac:dyDescent="0.2">
      <c r="A195" s="46">
        <v>331</v>
      </c>
      <c r="B195" s="46"/>
      <c r="C195" s="42" t="s">
        <v>37</v>
      </c>
      <c r="E195" s="42"/>
      <c r="F195" s="114"/>
      <c r="G195" s="42"/>
      <c r="H195" s="43"/>
      <c r="I195" s="42"/>
      <c r="J195" s="64"/>
      <c r="K195" s="42"/>
      <c r="L195" s="65"/>
      <c r="M195" s="65"/>
      <c r="N195" s="65"/>
      <c r="O195" s="65"/>
      <c r="P195" s="65"/>
      <c r="Q195" s="65"/>
      <c r="R195" s="65"/>
      <c r="S195" s="42"/>
      <c r="T195" s="46"/>
      <c r="U195" s="66"/>
      <c r="V195" s="47"/>
    </row>
    <row r="196" spans="1:26" s="63" customFormat="1" x14ac:dyDescent="0.2">
      <c r="A196" s="46"/>
      <c r="B196" s="46"/>
      <c r="C196" s="67"/>
      <c r="D196" s="67" t="s">
        <v>127</v>
      </c>
      <c r="E196" s="42"/>
      <c r="F196" s="114">
        <v>58926</v>
      </c>
      <c r="G196" s="42"/>
      <c r="H196" s="43" t="s">
        <v>189</v>
      </c>
      <c r="I196" s="42" t="s">
        <v>94</v>
      </c>
      <c r="J196" s="64">
        <v>-22</v>
      </c>
      <c r="K196" s="42"/>
      <c r="L196" s="87">
        <v>4092638.33</v>
      </c>
      <c r="M196" s="45"/>
      <c r="N196" s="44">
        <v>4272053</v>
      </c>
      <c r="O196" s="44"/>
      <c r="P196" s="44">
        <v>720966</v>
      </c>
      <c r="Q196" s="44"/>
      <c r="R196" s="44">
        <v>17258</v>
      </c>
      <c r="S196" s="68"/>
      <c r="T196" s="46">
        <v>0.42</v>
      </c>
      <c r="U196" s="66"/>
      <c r="V196" s="47">
        <v>41.8</v>
      </c>
      <c r="X196" s="133">
        <f t="shared" ref="X196" si="38">ROUND(+T196/100,4)</f>
        <v>4.1999999999999997E-3</v>
      </c>
      <c r="Y196" s="33"/>
      <c r="Z196" s="48">
        <f t="shared" ref="Z196" si="39">+N196</f>
        <v>4272053</v>
      </c>
    </row>
    <row r="197" spans="1:26" s="63" customFormat="1" x14ac:dyDescent="0.2">
      <c r="A197" s="46"/>
      <c r="B197" s="46"/>
      <c r="C197" s="67"/>
      <c r="D197" s="67"/>
      <c r="E197" s="42"/>
      <c r="F197" s="114"/>
      <c r="G197" s="42"/>
      <c r="H197" s="43"/>
      <c r="I197" s="42"/>
      <c r="J197" s="64"/>
      <c r="K197" s="42"/>
      <c r="L197" s="87"/>
      <c r="M197" s="45"/>
      <c r="N197" s="44"/>
      <c r="O197" s="44"/>
      <c r="P197" s="44"/>
      <c r="Q197" s="44"/>
      <c r="R197" s="44"/>
      <c r="S197" s="68"/>
      <c r="T197" s="46"/>
      <c r="U197" s="66"/>
      <c r="V197" s="47"/>
    </row>
    <row r="198" spans="1:26" s="63" customFormat="1" x14ac:dyDescent="0.2">
      <c r="A198" s="46"/>
      <c r="B198" s="46"/>
      <c r="C198" s="67"/>
      <c r="D198" s="42"/>
      <c r="E198" s="42"/>
      <c r="F198" s="114"/>
      <c r="G198" s="42"/>
      <c r="H198" s="43"/>
      <c r="I198" s="42"/>
      <c r="J198" s="64"/>
      <c r="K198" s="42"/>
      <c r="L198" s="87"/>
      <c r="M198" s="65"/>
      <c r="N198" s="65"/>
      <c r="O198" s="44"/>
      <c r="P198" s="65"/>
      <c r="Q198" s="44"/>
      <c r="R198" s="65"/>
      <c r="S198" s="68"/>
      <c r="T198" s="46"/>
      <c r="U198" s="66"/>
      <c r="V198" s="47"/>
    </row>
    <row r="199" spans="1:26" s="63" customFormat="1" x14ac:dyDescent="0.2">
      <c r="A199" s="71">
        <v>332</v>
      </c>
      <c r="B199" s="71"/>
      <c r="C199" s="42" t="s">
        <v>233</v>
      </c>
      <c r="E199" s="42"/>
      <c r="F199" s="114"/>
      <c r="G199" s="42"/>
      <c r="H199" s="43"/>
      <c r="I199" s="42"/>
      <c r="J199" s="64"/>
      <c r="K199" s="42"/>
      <c r="L199" s="87"/>
      <c r="M199" s="65"/>
      <c r="N199" s="65"/>
      <c r="O199" s="44"/>
      <c r="P199" s="65"/>
      <c r="Q199" s="44"/>
      <c r="R199" s="65"/>
      <c r="S199" s="68"/>
      <c r="T199" s="46"/>
      <c r="U199" s="66"/>
      <c r="V199" s="47"/>
    </row>
    <row r="200" spans="1:26" s="63" customFormat="1" x14ac:dyDescent="0.2">
      <c r="A200" s="46"/>
      <c r="B200" s="46"/>
      <c r="C200" s="67"/>
      <c r="D200" s="67" t="s">
        <v>127</v>
      </c>
      <c r="E200" s="42"/>
      <c r="F200" s="114">
        <v>58926</v>
      </c>
      <c r="G200" s="42"/>
      <c r="H200" s="43" t="s">
        <v>190</v>
      </c>
      <c r="I200" s="42" t="s">
        <v>94</v>
      </c>
      <c r="J200" s="64">
        <v>-22</v>
      </c>
      <c r="K200" s="42"/>
      <c r="L200" s="87">
        <v>16224619.6</v>
      </c>
      <c r="M200" s="45"/>
      <c r="N200" s="44">
        <v>15148967</v>
      </c>
      <c r="O200" s="44"/>
      <c r="P200" s="44">
        <v>4645069</v>
      </c>
      <c r="Q200" s="44"/>
      <c r="R200" s="44">
        <v>113347</v>
      </c>
      <c r="S200" s="68"/>
      <c r="T200" s="46">
        <v>0.7</v>
      </c>
      <c r="U200" s="66"/>
      <c r="V200" s="47">
        <v>41</v>
      </c>
      <c r="X200" s="133">
        <f t="shared" ref="X200" si="40">ROUND(+T200/100,4)</f>
        <v>7.0000000000000001E-3</v>
      </c>
      <c r="Y200" s="33"/>
      <c r="Z200" s="48">
        <f t="shared" ref="Z200" si="41">+N200</f>
        <v>15148967</v>
      </c>
    </row>
    <row r="201" spans="1:26" s="63" customFormat="1" x14ac:dyDescent="0.2">
      <c r="A201" s="46"/>
      <c r="B201" s="46"/>
      <c r="C201" s="67"/>
      <c r="D201" s="67"/>
      <c r="E201" s="42"/>
      <c r="F201" s="114"/>
      <c r="G201" s="42"/>
      <c r="H201" s="43"/>
      <c r="I201" s="42"/>
      <c r="J201" s="64"/>
      <c r="K201" s="42"/>
      <c r="L201" s="87"/>
      <c r="M201" s="45"/>
      <c r="N201" s="44"/>
      <c r="O201" s="44"/>
      <c r="P201" s="44"/>
      <c r="Q201" s="44"/>
      <c r="R201" s="44"/>
      <c r="S201" s="68"/>
      <c r="T201" s="46"/>
      <c r="U201" s="66"/>
      <c r="V201" s="47"/>
    </row>
    <row r="202" spans="1:26" s="63" customFormat="1" x14ac:dyDescent="0.2">
      <c r="A202" s="71"/>
      <c r="B202" s="71"/>
      <c r="C202" s="67"/>
      <c r="D202" s="42"/>
      <c r="E202" s="42"/>
      <c r="F202" s="114"/>
      <c r="G202" s="42"/>
      <c r="H202" s="43"/>
      <c r="I202" s="42"/>
      <c r="J202" s="64"/>
      <c r="K202" s="42"/>
      <c r="L202" s="87"/>
      <c r="M202" s="65"/>
      <c r="N202" s="65"/>
      <c r="O202" s="44"/>
      <c r="P202" s="65"/>
      <c r="Q202" s="44"/>
      <c r="R202" s="65"/>
      <c r="S202" s="68"/>
      <c r="T202" s="46"/>
      <c r="U202" s="66"/>
      <c r="V202" s="47"/>
    </row>
    <row r="203" spans="1:26" s="63" customFormat="1" x14ac:dyDescent="0.2">
      <c r="A203" s="71">
        <v>333</v>
      </c>
      <c r="B203" s="71"/>
      <c r="C203" s="42" t="s">
        <v>40</v>
      </c>
      <c r="E203" s="42"/>
      <c r="F203" s="114"/>
      <c r="G203" s="42"/>
      <c r="H203" s="43"/>
      <c r="I203" s="42"/>
      <c r="J203" s="64"/>
      <c r="K203" s="42"/>
      <c r="L203" s="87"/>
      <c r="M203" s="65"/>
      <c r="N203" s="65"/>
      <c r="O203" s="44"/>
      <c r="P203" s="65"/>
      <c r="Q203" s="44"/>
      <c r="R203" s="65"/>
      <c r="S203" s="68"/>
      <c r="T203" s="46"/>
      <c r="U203" s="66"/>
      <c r="V203" s="47"/>
    </row>
    <row r="204" spans="1:26" s="63" customFormat="1" x14ac:dyDescent="0.2">
      <c r="A204" s="46"/>
      <c r="B204" s="46"/>
      <c r="C204" s="67"/>
      <c r="D204" s="67" t="s">
        <v>127</v>
      </c>
      <c r="E204" s="42"/>
      <c r="F204" s="114">
        <v>58926</v>
      </c>
      <c r="G204" s="42"/>
      <c r="H204" s="43" t="s">
        <v>191</v>
      </c>
      <c r="I204" s="42" t="s">
        <v>94</v>
      </c>
      <c r="J204" s="64">
        <v>-22</v>
      </c>
      <c r="K204" s="42"/>
      <c r="L204" s="87">
        <v>51457282.219999999</v>
      </c>
      <c r="M204" s="45"/>
      <c r="N204" s="44">
        <v>6425244</v>
      </c>
      <c r="O204" s="44"/>
      <c r="P204" s="44">
        <v>56352640</v>
      </c>
      <c r="Q204" s="44"/>
      <c r="R204" s="44">
        <v>1415728</v>
      </c>
      <c r="S204" s="68"/>
      <c r="T204" s="46">
        <v>2.75</v>
      </c>
      <c r="U204" s="66"/>
      <c r="V204" s="47">
        <v>39.799999999999997</v>
      </c>
      <c r="X204" s="133">
        <f t="shared" ref="X204" si="42">ROUND(+T204/100,4)</f>
        <v>2.75E-2</v>
      </c>
      <c r="Y204" s="33"/>
      <c r="Z204" s="48">
        <f t="shared" ref="Z204" si="43">+N204</f>
        <v>6425244</v>
      </c>
    </row>
    <row r="205" spans="1:26" s="63" customFormat="1" x14ac:dyDescent="0.2">
      <c r="A205" s="46"/>
      <c r="B205" s="46"/>
      <c r="C205" s="67"/>
      <c r="D205" s="67"/>
      <c r="E205" s="42"/>
      <c r="F205" s="114"/>
      <c r="G205" s="42"/>
      <c r="H205" s="43"/>
      <c r="I205" s="42"/>
      <c r="J205" s="64"/>
      <c r="K205" s="42"/>
      <c r="L205" s="87"/>
      <c r="M205" s="45"/>
      <c r="N205" s="44"/>
      <c r="O205" s="44"/>
      <c r="P205" s="44"/>
      <c r="Q205" s="44"/>
      <c r="R205" s="44"/>
      <c r="S205" s="68"/>
      <c r="T205" s="46"/>
      <c r="U205" s="66"/>
      <c r="V205" s="47"/>
    </row>
    <row r="206" spans="1:26" s="63" customFormat="1" x14ac:dyDescent="0.2">
      <c r="A206" s="71"/>
      <c r="B206" s="71"/>
      <c r="C206" s="67"/>
      <c r="D206" s="42"/>
      <c r="E206" s="42"/>
      <c r="F206" s="114"/>
      <c r="G206" s="42"/>
      <c r="H206" s="43"/>
      <c r="I206" s="42"/>
      <c r="J206" s="64"/>
      <c r="K206" s="42"/>
      <c r="L206" s="87"/>
      <c r="M206" s="65"/>
      <c r="N206" s="65"/>
      <c r="O206" s="44"/>
      <c r="P206" s="65"/>
      <c r="Q206" s="44"/>
      <c r="R206" s="65"/>
      <c r="S206" s="68"/>
      <c r="T206" s="46"/>
      <c r="U206" s="66"/>
      <c r="V206" s="47"/>
    </row>
    <row r="207" spans="1:26" s="63" customFormat="1" x14ac:dyDescent="0.2">
      <c r="A207" s="71">
        <v>334</v>
      </c>
      <c r="B207" s="71"/>
      <c r="C207" s="42" t="s">
        <v>38</v>
      </c>
      <c r="E207" s="42"/>
      <c r="F207" s="114"/>
      <c r="G207" s="42"/>
      <c r="H207" s="43"/>
      <c r="I207" s="42"/>
      <c r="J207" s="64"/>
      <c r="K207" s="42"/>
      <c r="L207" s="89"/>
      <c r="M207" s="72"/>
      <c r="N207" s="72"/>
      <c r="O207" s="44"/>
      <c r="P207" s="72"/>
      <c r="Q207" s="44"/>
      <c r="R207" s="72"/>
      <c r="S207" s="68"/>
      <c r="T207" s="46"/>
      <c r="U207" s="66"/>
      <c r="V207" s="47"/>
    </row>
    <row r="208" spans="1:26" s="63" customFormat="1" x14ac:dyDescent="0.2">
      <c r="A208" s="46"/>
      <c r="B208" s="46"/>
      <c r="C208" s="67"/>
      <c r="D208" s="67" t="s">
        <v>127</v>
      </c>
      <c r="E208" s="42"/>
      <c r="F208" s="114">
        <v>58926</v>
      </c>
      <c r="G208" s="42"/>
      <c r="H208" s="43" t="s">
        <v>98</v>
      </c>
      <c r="I208" s="42" t="s">
        <v>94</v>
      </c>
      <c r="J208" s="64">
        <v>-22</v>
      </c>
      <c r="K208" s="42"/>
      <c r="L208" s="87">
        <v>3418831.86</v>
      </c>
      <c r="M208" s="45"/>
      <c r="N208" s="44">
        <v>-750967</v>
      </c>
      <c r="O208" s="44"/>
      <c r="P208" s="44">
        <v>4921942</v>
      </c>
      <c r="Q208" s="44"/>
      <c r="R208" s="44">
        <v>148201</v>
      </c>
      <c r="S208" s="68"/>
      <c r="T208" s="46">
        <v>4.33</v>
      </c>
      <c r="U208" s="66"/>
      <c r="V208" s="47">
        <v>33.200000000000003</v>
      </c>
      <c r="X208" s="133">
        <f t="shared" ref="X208" si="44">ROUND(+T208/100,4)</f>
        <v>4.3299999999999998E-2</v>
      </c>
      <c r="Y208" s="33"/>
      <c r="Z208" s="48">
        <f t="shared" ref="Z208" si="45">+N208</f>
        <v>-750967</v>
      </c>
    </row>
    <row r="209" spans="1:26" s="63" customFormat="1" x14ac:dyDescent="0.2">
      <c r="A209" s="46"/>
      <c r="B209" s="46"/>
      <c r="C209" s="67"/>
      <c r="D209" s="67"/>
      <c r="E209" s="42"/>
      <c r="F209" s="114"/>
      <c r="G209" s="42"/>
      <c r="H209" s="43"/>
      <c r="I209" s="42"/>
      <c r="J209" s="64"/>
      <c r="K209" s="42"/>
      <c r="L209" s="87"/>
      <c r="M209" s="45"/>
      <c r="N209" s="44"/>
      <c r="O209" s="44"/>
      <c r="P209" s="44"/>
      <c r="Q209" s="44"/>
      <c r="R209" s="44"/>
      <c r="S209" s="68"/>
      <c r="T209" s="46"/>
      <c r="U209" s="66"/>
      <c r="V209" s="47"/>
    </row>
    <row r="210" spans="1:26" s="63" customFormat="1" x14ac:dyDescent="0.2">
      <c r="A210" s="71"/>
      <c r="B210" s="71"/>
      <c r="C210" s="67"/>
      <c r="D210" s="42"/>
      <c r="E210" s="42"/>
      <c r="F210" s="114"/>
      <c r="G210" s="42"/>
      <c r="H210" s="43"/>
      <c r="I210" s="42"/>
      <c r="J210" s="64"/>
      <c r="K210" s="42"/>
      <c r="L210" s="89"/>
      <c r="M210" s="45"/>
      <c r="N210" s="69"/>
      <c r="O210" s="44"/>
      <c r="P210" s="69"/>
      <c r="Q210" s="44"/>
      <c r="R210" s="69"/>
      <c r="S210" s="68"/>
      <c r="T210" s="46"/>
      <c r="U210" s="66"/>
      <c r="V210" s="47"/>
    </row>
    <row r="211" spans="1:26" s="63" customFormat="1" x14ac:dyDescent="0.2">
      <c r="A211" s="71">
        <v>335</v>
      </c>
      <c r="B211" s="71"/>
      <c r="C211" s="42" t="s">
        <v>231</v>
      </c>
      <c r="E211" s="42"/>
      <c r="F211" s="114"/>
      <c r="G211" s="42"/>
      <c r="H211" s="43"/>
      <c r="I211" s="42"/>
      <c r="J211" s="64"/>
      <c r="K211" s="42"/>
      <c r="L211" s="89"/>
      <c r="M211" s="72"/>
      <c r="N211" s="72"/>
      <c r="O211" s="44"/>
      <c r="P211" s="72"/>
      <c r="Q211" s="44"/>
      <c r="R211" s="72"/>
      <c r="S211" s="68"/>
      <c r="T211" s="46"/>
      <c r="U211" s="66"/>
      <c r="V211" s="47"/>
    </row>
    <row r="212" spans="1:26" s="63" customFormat="1" x14ac:dyDescent="0.2">
      <c r="A212" s="46"/>
      <c r="B212" s="46"/>
      <c r="C212" s="67"/>
      <c r="D212" s="67" t="s">
        <v>127</v>
      </c>
      <c r="E212" s="42"/>
      <c r="F212" s="114">
        <v>58926</v>
      </c>
      <c r="G212" s="42"/>
      <c r="H212" s="43" t="s">
        <v>96</v>
      </c>
      <c r="I212" s="42" t="s">
        <v>94</v>
      </c>
      <c r="J212" s="64">
        <v>-22</v>
      </c>
      <c r="K212" s="42"/>
      <c r="L212" s="88">
        <v>1481189.21</v>
      </c>
      <c r="M212" s="45"/>
      <c r="N212" s="70">
        <v>411712</v>
      </c>
      <c r="O212" s="44"/>
      <c r="P212" s="70">
        <v>1395339</v>
      </c>
      <c r="Q212" s="44"/>
      <c r="R212" s="70">
        <v>44578</v>
      </c>
      <c r="S212" s="68"/>
      <c r="T212" s="46">
        <v>3.01</v>
      </c>
      <c r="U212" s="66"/>
      <c r="V212" s="47">
        <v>31.3</v>
      </c>
      <c r="X212" s="133">
        <f t="shared" ref="X212" si="46">ROUND(+T212/100,4)</f>
        <v>3.0099999999999998E-2</v>
      </c>
      <c r="Y212" s="33"/>
      <c r="Z212" s="48">
        <f t="shared" ref="Z212" si="47">+N212</f>
        <v>411712</v>
      </c>
    </row>
    <row r="213" spans="1:26" s="63" customFormat="1" ht="15.6" customHeight="1" x14ac:dyDescent="0.2">
      <c r="A213" s="71"/>
      <c r="B213" s="71"/>
      <c r="C213" s="67"/>
      <c r="D213" s="42"/>
      <c r="E213" s="42"/>
      <c r="F213" s="114"/>
      <c r="G213" s="42"/>
      <c r="H213" s="43"/>
      <c r="I213" s="42"/>
      <c r="J213" s="64"/>
      <c r="K213" s="42"/>
      <c r="L213" s="89"/>
      <c r="M213" s="72"/>
      <c r="N213" s="72"/>
      <c r="O213" s="44"/>
      <c r="P213" s="72"/>
      <c r="Q213" s="44"/>
      <c r="R213" s="72"/>
      <c r="S213" s="68"/>
      <c r="T213" s="46"/>
      <c r="U213" s="66"/>
      <c r="V213" s="47"/>
    </row>
    <row r="214" spans="1:26" s="63" customFormat="1" x14ac:dyDescent="0.2">
      <c r="A214" s="71"/>
      <c r="B214" s="71"/>
      <c r="C214" s="67"/>
      <c r="D214" s="42"/>
      <c r="E214" s="42"/>
      <c r="F214" s="114"/>
      <c r="G214" s="42"/>
      <c r="H214" s="43"/>
      <c r="I214" s="42"/>
      <c r="J214" s="64"/>
      <c r="K214" s="42"/>
      <c r="L214" s="89"/>
      <c r="M214" s="65"/>
      <c r="N214" s="72"/>
      <c r="O214" s="72"/>
      <c r="P214" s="72"/>
      <c r="Q214" s="72"/>
      <c r="R214" s="72"/>
      <c r="S214" s="42"/>
      <c r="T214" s="46"/>
      <c r="U214" s="66"/>
      <c r="V214" s="47"/>
    </row>
    <row r="215" spans="1:26" s="56" customFormat="1" ht="15.75" x14ac:dyDescent="0.25">
      <c r="A215" s="54"/>
      <c r="B215" s="55" t="s">
        <v>41</v>
      </c>
      <c r="D215" s="57"/>
      <c r="E215" s="57"/>
      <c r="F215" s="114"/>
      <c r="G215" s="57"/>
      <c r="H215" s="58"/>
      <c r="I215" s="57"/>
      <c r="J215" s="59"/>
      <c r="K215" s="57"/>
      <c r="L215" s="90">
        <f>SUBTOTAL(9,L196:L213)</f>
        <v>76674561.219999999</v>
      </c>
      <c r="M215" s="60"/>
      <c r="N215" s="60">
        <f>SUBTOTAL(9,N196:N213)</f>
        <v>25507009</v>
      </c>
      <c r="O215" s="72"/>
      <c r="P215" s="60">
        <f>SUBTOTAL(9,P196:P213)</f>
        <v>68035956</v>
      </c>
      <c r="Q215" s="72"/>
      <c r="R215" s="60">
        <f>SUBTOTAL(9,R196:R213)</f>
        <v>1739112</v>
      </c>
      <c r="S215" s="42"/>
      <c r="T215" s="54">
        <f>ROUND(R215/L215*100,2)</f>
        <v>2.27</v>
      </c>
      <c r="U215" s="61"/>
      <c r="V215" s="62">
        <f>ROUND(P215/R215,1)</f>
        <v>39.1</v>
      </c>
      <c r="X215" s="133">
        <f t="shared" ref="X215" si="48">ROUND(+T215/100,4)</f>
        <v>2.2700000000000001E-2</v>
      </c>
      <c r="Y215" s="33"/>
      <c r="Z215" s="48">
        <f t="shared" ref="Z215" si="49">+N215</f>
        <v>25507009</v>
      </c>
    </row>
    <row r="216" spans="1:26" s="56" customFormat="1" ht="15.75" x14ac:dyDescent="0.25">
      <c r="A216" s="54"/>
      <c r="B216" s="55"/>
      <c r="D216" s="57"/>
      <c r="E216" s="57"/>
      <c r="F216" s="114"/>
      <c r="G216" s="57"/>
      <c r="H216" s="58"/>
      <c r="I216" s="57"/>
      <c r="J216" s="59"/>
      <c r="K216" s="57"/>
      <c r="L216" s="90"/>
      <c r="M216" s="60"/>
      <c r="N216" s="60"/>
      <c r="O216" s="72"/>
      <c r="P216" s="60"/>
      <c r="Q216" s="72"/>
      <c r="R216" s="60"/>
      <c r="S216" s="42"/>
      <c r="T216" s="54"/>
      <c r="U216" s="61"/>
      <c r="V216" s="62"/>
    </row>
    <row r="217" spans="1:26" s="56" customFormat="1" ht="15.75" x14ac:dyDescent="0.25">
      <c r="A217" s="54"/>
      <c r="B217" s="55"/>
      <c r="D217" s="57"/>
      <c r="E217" s="57"/>
      <c r="F217" s="114"/>
      <c r="G217" s="57"/>
      <c r="H217" s="58"/>
      <c r="I217" s="57"/>
      <c r="J217" s="59"/>
      <c r="K217" s="57"/>
      <c r="L217" s="60"/>
      <c r="M217" s="60"/>
      <c r="N217" s="60"/>
      <c r="O217" s="73"/>
      <c r="P217" s="60"/>
      <c r="Q217" s="73"/>
      <c r="R217" s="60"/>
      <c r="S217" s="42"/>
      <c r="T217" s="54"/>
      <c r="U217" s="61"/>
      <c r="V217" s="62"/>
    </row>
    <row r="218" spans="1:26" s="63" customFormat="1" ht="15.75" x14ac:dyDescent="0.25">
      <c r="A218" s="46" t="s">
        <v>24</v>
      </c>
      <c r="B218" s="55" t="s">
        <v>103</v>
      </c>
      <c r="D218" s="42"/>
      <c r="E218" s="42"/>
      <c r="F218" s="114"/>
      <c r="G218" s="42"/>
      <c r="H218" s="43" t="s">
        <v>42</v>
      </c>
      <c r="I218" s="42"/>
      <c r="J218" s="64" t="s">
        <v>6</v>
      </c>
      <c r="K218" s="42"/>
      <c r="L218" s="9" t="s">
        <v>43</v>
      </c>
      <c r="M218" s="9"/>
      <c r="N218" s="9" t="s">
        <v>44</v>
      </c>
      <c r="O218" s="73"/>
      <c r="P218" s="9" t="s">
        <v>45</v>
      </c>
      <c r="Q218" s="73"/>
      <c r="R218" s="9" t="s">
        <v>46</v>
      </c>
      <c r="S218" s="42"/>
      <c r="T218" s="46"/>
      <c r="U218" s="66"/>
      <c r="V218" s="47"/>
    </row>
    <row r="219" spans="1:26" s="63" customFormat="1" ht="15.75" x14ac:dyDescent="0.25">
      <c r="A219" s="46"/>
      <c r="B219" s="55"/>
      <c r="D219" s="42"/>
      <c r="E219" s="42"/>
      <c r="F219" s="114"/>
      <c r="G219" s="42"/>
      <c r="H219" s="43"/>
      <c r="I219" s="42"/>
      <c r="J219" s="64"/>
      <c r="K219" s="42"/>
      <c r="L219" s="9"/>
      <c r="M219" s="9"/>
      <c r="N219" s="9"/>
      <c r="O219" s="73"/>
      <c r="P219" s="9"/>
      <c r="Q219" s="73"/>
      <c r="R219" s="9"/>
      <c r="S219" s="42"/>
      <c r="T219" s="46"/>
      <c r="U219" s="66"/>
      <c r="V219" s="47"/>
    </row>
    <row r="220" spans="1:26" s="63" customFormat="1" x14ac:dyDescent="0.2">
      <c r="A220" s="46">
        <v>341</v>
      </c>
      <c r="B220" s="46"/>
      <c r="C220" s="42" t="s">
        <v>26</v>
      </c>
      <c r="E220" s="42"/>
      <c r="F220" s="114"/>
      <c r="G220" s="42"/>
      <c r="H220" s="43"/>
      <c r="I220" s="42"/>
      <c r="J220" s="64"/>
      <c r="K220" s="42"/>
      <c r="L220" s="72"/>
      <c r="M220" s="65"/>
      <c r="N220" s="72"/>
      <c r="O220" s="73"/>
      <c r="P220" s="72"/>
      <c r="Q220" s="73"/>
      <c r="R220" s="72"/>
      <c r="S220" s="42"/>
      <c r="T220" s="46"/>
      <c r="U220" s="66"/>
      <c r="V220" s="47"/>
    </row>
    <row r="221" spans="1:26" s="63" customFormat="1" x14ac:dyDescent="0.2">
      <c r="A221" s="46"/>
      <c r="B221" s="46"/>
      <c r="C221" s="42"/>
      <c r="D221" s="36" t="s">
        <v>119</v>
      </c>
      <c r="E221" s="42"/>
      <c r="F221" s="114">
        <v>49095</v>
      </c>
      <c r="G221" s="42"/>
      <c r="H221" s="43" t="s">
        <v>192</v>
      </c>
      <c r="I221" s="2" t="s">
        <v>94</v>
      </c>
      <c r="J221" s="64">
        <v>-5</v>
      </c>
      <c r="K221" s="42"/>
      <c r="L221" s="87">
        <v>15378254.41</v>
      </c>
      <c r="M221" s="73"/>
      <c r="N221" s="44">
        <v>8641159.7400000002</v>
      </c>
      <c r="O221" s="44"/>
      <c r="P221" s="44">
        <v>7506007</v>
      </c>
      <c r="Q221" s="44"/>
      <c r="R221" s="44">
        <v>513037</v>
      </c>
      <c r="S221" s="42"/>
      <c r="T221" s="46">
        <v>3.34</v>
      </c>
      <c r="U221" s="66"/>
      <c r="V221" s="47">
        <v>14.6</v>
      </c>
      <c r="X221" s="133">
        <f t="shared" ref="X221:X234" si="50">ROUND(+T221/100,4)</f>
        <v>3.3399999999999999E-2</v>
      </c>
      <c r="Y221" s="33"/>
      <c r="Z221" s="48">
        <f t="shared" ref="Z221:Z234" si="51">+N221</f>
        <v>8641159.7400000002</v>
      </c>
    </row>
    <row r="222" spans="1:26" s="63" customFormat="1" x14ac:dyDescent="0.2">
      <c r="A222" s="46"/>
      <c r="B222" s="46"/>
      <c r="C222" s="42"/>
      <c r="D222" s="36" t="s">
        <v>128</v>
      </c>
      <c r="E222" s="42"/>
      <c r="F222" s="114">
        <v>49095</v>
      </c>
      <c r="G222" s="42"/>
      <c r="H222" s="43" t="s">
        <v>192</v>
      </c>
      <c r="I222" s="2" t="s">
        <v>94</v>
      </c>
      <c r="J222" s="64">
        <v>-5</v>
      </c>
      <c r="K222" s="42"/>
      <c r="L222" s="87">
        <v>3163542.29</v>
      </c>
      <c r="M222" s="73"/>
      <c r="N222" s="44">
        <v>1797636</v>
      </c>
      <c r="O222" s="44"/>
      <c r="P222" s="44">
        <v>1524083</v>
      </c>
      <c r="Q222" s="44"/>
      <c r="R222" s="44">
        <v>102282</v>
      </c>
      <c r="S222" s="42"/>
      <c r="T222" s="46">
        <v>3.23</v>
      </c>
      <c r="U222" s="66"/>
      <c r="V222" s="47">
        <v>14.9</v>
      </c>
      <c r="X222" s="133">
        <f t="shared" si="50"/>
        <v>3.2300000000000002E-2</v>
      </c>
      <c r="Y222" s="33"/>
      <c r="Z222" s="48">
        <f t="shared" si="51"/>
        <v>1797636</v>
      </c>
    </row>
    <row r="223" spans="1:26" s="63" customFormat="1" x14ac:dyDescent="0.2">
      <c r="A223" s="46"/>
      <c r="B223" s="46"/>
      <c r="C223" s="42"/>
      <c r="D223" s="36" t="s">
        <v>129</v>
      </c>
      <c r="E223" s="42"/>
      <c r="F223" s="114">
        <v>49095</v>
      </c>
      <c r="G223" s="42"/>
      <c r="H223" s="43" t="s">
        <v>192</v>
      </c>
      <c r="I223" s="2" t="s">
        <v>94</v>
      </c>
      <c r="J223" s="64">
        <v>-5</v>
      </c>
      <c r="K223" s="42"/>
      <c r="L223" s="87">
        <v>3163274.93</v>
      </c>
      <c r="M223" s="73"/>
      <c r="N223" s="44">
        <v>1797595</v>
      </c>
      <c r="O223" s="44"/>
      <c r="P223" s="44">
        <v>1523844</v>
      </c>
      <c r="Q223" s="44"/>
      <c r="R223" s="44">
        <v>102267</v>
      </c>
      <c r="S223" s="42"/>
      <c r="T223" s="46">
        <v>3.23</v>
      </c>
      <c r="U223" s="66"/>
      <c r="V223" s="47">
        <v>14.9</v>
      </c>
      <c r="X223" s="133">
        <f t="shared" si="50"/>
        <v>3.2300000000000002E-2</v>
      </c>
      <c r="Y223" s="33"/>
      <c r="Z223" s="48">
        <f t="shared" si="51"/>
        <v>1797595</v>
      </c>
    </row>
    <row r="224" spans="1:26" s="63" customFormat="1" x14ac:dyDescent="0.2">
      <c r="A224" s="46"/>
      <c r="B224" s="46"/>
      <c r="C224" s="42"/>
      <c r="D224" s="36" t="s">
        <v>130</v>
      </c>
      <c r="E224" s="42"/>
      <c r="F224" s="114">
        <v>49095</v>
      </c>
      <c r="G224" s="42"/>
      <c r="H224" s="43" t="s">
        <v>192</v>
      </c>
      <c r="I224" s="2" t="s">
        <v>94</v>
      </c>
      <c r="J224" s="64">
        <v>-5</v>
      </c>
      <c r="K224" s="42"/>
      <c r="L224" s="87">
        <v>3182777.19</v>
      </c>
      <c r="M224" s="73"/>
      <c r="N224" s="44">
        <v>1807422</v>
      </c>
      <c r="O224" s="44"/>
      <c r="P224" s="44">
        <v>1534494</v>
      </c>
      <c r="Q224" s="44"/>
      <c r="R224" s="44">
        <v>102977</v>
      </c>
      <c r="S224" s="42"/>
      <c r="T224" s="46">
        <v>3.24</v>
      </c>
      <c r="U224" s="66"/>
      <c r="V224" s="47">
        <v>14.9</v>
      </c>
      <c r="X224" s="133">
        <f t="shared" si="50"/>
        <v>3.2399999999999998E-2</v>
      </c>
      <c r="Y224" s="33"/>
      <c r="Z224" s="48">
        <f t="shared" si="51"/>
        <v>1807422</v>
      </c>
    </row>
    <row r="225" spans="1:26" s="63" customFormat="1" x14ac:dyDescent="0.2">
      <c r="A225" s="46"/>
      <c r="B225" s="46"/>
      <c r="C225" s="42"/>
      <c r="D225" s="36" t="s">
        <v>131</v>
      </c>
      <c r="E225" s="42"/>
      <c r="F225" s="114">
        <v>52382</v>
      </c>
      <c r="G225" s="42"/>
      <c r="H225" s="43" t="s">
        <v>192</v>
      </c>
      <c r="I225" s="2" t="s">
        <v>94</v>
      </c>
      <c r="J225" s="64">
        <v>-6</v>
      </c>
      <c r="K225" s="42"/>
      <c r="L225" s="87">
        <v>4959576.05</v>
      </c>
      <c r="M225" s="73"/>
      <c r="N225" s="44">
        <v>2433992</v>
      </c>
      <c r="O225" s="44"/>
      <c r="P225" s="44">
        <v>2823159</v>
      </c>
      <c r="Q225" s="44"/>
      <c r="R225" s="44">
        <v>125315</v>
      </c>
      <c r="S225" s="42"/>
      <c r="T225" s="46">
        <v>2.5299999999999998</v>
      </c>
      <c r="U225" s="66"/>
      <c r="V225" s="47">
        <v>22.5</v>
      </c>
      <c r="X225" s="133">
        <f t="shared" si="50"/>
        <v>2.53E-2</v>
      </c>
      <c r="Y225" s="33"/>
      <c r="Z225" s="48">
        <f t="shared" si="51"/>
        <v>2433992</v>
      </c>
    </row>
    <row r="226" spans="1:26" s="63" customFormat="1" x14ac:dyDescent="0.2">
      <c r="A226" s="46"/>
      <c r="B226" s="46"/>
      <c r="C226" s="42"/>
      <c r="D226" s="36" t="s">
        <v>160</v>
      </c>
      <c r="E226" s="42"/>
      <c r="F226" s="114">
        <v>46904</v>
      </c>
      <c r="G226" s="42"/>
      <c r="H226" s="43" t="s">
        <v>192</v>
      </c>
      <c r="I226" s="2" t="s">
        <v>94</v>
      </c>
      <c r="J226" s="64">
        <v>-4</v>
      </c>
      <c r="K226" s="42"/>
      <c r="L226" s="87">
        <v>5782259.3700000001</v>
      </c>
      <c r="M226" s="73"/>
      <c r="N226" s="44">
        <v>4353463</v>
      </c>
      <c r="O226" s="44"/>
      <c r="P226" s="44">
        <v>1660087</v>
      </c>
      <c r="Q226" s="44"/>
      <c r="R226" s="44">
        <v>182036</v>
      </c>
      <c r="S226" s="42"/>
      <c r="T226" s="46">
        <v>3.15</v>
      </c>
      <c r="U226" s="66"/>
      <c r="V226" s="47">
        <v>9.1</v>
      </c>
      <c r="X226" s="133">
        <f t="shared" si="50"/>
        <v>3.15E-2</v>
      </c>
      <c r="Y226" s="33"/>
      <c r="Z226" s="48">
        <f t="shared" si="51"/>
        <v>4353463</v>
      </c>
    </row>
    <row r="227" spans="1:26" s="63" customFormat="1" x14ac:dyDescent="0.2">
      <c r="A227" s="46"/>
      <c r="B227" s="46"/>
      <c r="C227" s="42"/>
      <c r="D227" s="36" t="s">
        <v>161</v>
      </c>
      <c r="E227" s="42"/>
      <c r="F227" s="114">
        <v>51652</v>
      </c>
      <c r="G227" s="42"/>
      <c r="H227" s="43" t="s">
        <v>192</v>
      </c>
      <c r="I227" s="2" t="s">
        <v>94</v>
      </c>
      <c r="J227" s="64">
        <v>-4</v>
      </c>
      <c r="K227" s="42"/>
      <c r="L227" s="87">
        <v>10100987.029999999</v>
      </c>
      <c r="M227" s="73"/>
      <c r="N227" s="44">
        <v>4981877</v>
      </c>
      <c r="O227" s="44"/>
      <c r="P227" s="44">
        <v>5523150</v>
      </c>
      <c r="Q227" s="44"/>
      <c r="R227" s="44">
        <v>264188</v>
      </c>
      <c r="S227" s="42"/>
      <c r="T227" s="46">
        <v>2.62</v>
      </c>
      <c r="U227" s="66"/>
      <c r="V227" s="47">
        <v>20.9</v>
      </c>
      <c r="X227" s="133">
        <f t="shared" si="50"/>
        <v>2.6200000000000001E-2</v>
      </c>
      <c r="Y227" s="33"/>
      <c r="Z227" s="48">
        <f t="shared" si="51"/>
        <v>4981877</v>
      </c>
    </row>
    <row r="228" spans="1:26" s="63" customFormat="1" x14ac:dyDescent="0.2">
      <c r="A228" s="46"/>
      <c r="B228" s="46"/>
      <c r="C228" s="42"/>
      <c r="D228" s="36" t="s">
        <v>172</v>
      </c>
      <c r="E228" s="42"/>
      <c r="F228" s="114">
        <v>50556</v>
      </c>
      <c r="G228" s="42"/>
      <c r="H228" s="43" t="s">
        <v>192</v>
      </c>
      <c r="I228" s="2" t="s">
        <v>94</v>
      </c>
      <c r="J228" s="64">
        <v>-5</v>
      </c>
      <c r="K228" s="42"/>
      <c r="L228" s="87">
        <v>5407210.1799999997</v>
      </c>
      <c r="M228" s="73"/>
      <c r="N228" s="44">
        <v>2512605</v>
      </c>
      <c r="O228" s="44"/>
      <c r="P228" s="44">
        <v>3164966</v>
      </c>
      <c r="Q228" s="44"/>
      <c r="R228" s="44">
        <v>170814</v>
      </c>
      <c r="S228" s="42"/>
      <c r="T228" s="46">
        <v>3.16</v>
      </c>
      <c r="U228" s="66"/>
      <c r="V228" s="47">
        <v>18.5</v>
      </c>
      <c r="X228" s="133">
        <f t="shared" si="50"/>
        <v>3.1600000000000003E-2</v>
      </c>
      <c r="Y228" s="33"/>
      <c r="Z228" s="48">
        <f t="shared" si="51"/>
        <v>2512605</v>
      </c>
    </row>
    <row r="229" spans="1:26" s="63" customFormat="1" x14ac:dyDescent="0.2">
      <c r="A229" s="46"/>
      <c r="B229" s="46"/>
      <c r="C229" s="42"/>
      <c r="D229" s="36" t="s">
        <v>176</v>
      </c>
      <c r="E229" s="42"/>
      <c r="F229" s="114">
        <v>46904</v>
      </c>
      <c r="G229" s="42"/>
      <c r="H229" s="43" t="s">
        <v>192</v>
      </c>
      <c r="I229" s="2" t="s">
        <v>94</v>
      </c>
      <c r="J229" s="64">
        <v>-4</v>
      </c>
      <c r="K229" s="42"/>
      <c r="L229" s="87">
        <v>5514.86</v>
      </c>
      <c r="M229" s="73"/>
      <c r="N229" s="44">
        <v>4907</v>
      </c>
      <c r="O229" s="44"/>
      <c r="P229" s="44">
        <v>828</v>
      </c>
      <c r="Q229" s="44"/>
      <c r="R229" s="44">
        <v>100</v>
      </c>
      <c r="S229" s="42"/>
      <c r="T229" s="46">
        <v>1.81</v>
      </c>
      <c r="U229" s="66"/>
      <c r="V229" s="47">
        <v>8.3000000000000007</v>
      </c>
      <c r="X229" s="133">
        <f t="shared" si="50"/>
        <v>1.8100000000000002E-2</v>
      </c>
      <c r="Y229" s="33"/>
      <c r="Z229" s="48">
        <f t="shared" si="51"/>
        <v>4907</v>
      </c>
    </row>
    <row r="230" spans="1:26" s="63" customFormat="1" x14ac:dyDescent="0.2">
      <c r="A230" s="46"/>
      <c r="B230" s="46"/>
      <c r="C230" s="42"/>
      <c r="D230" s="36" t="s">
        <v>132</v>
      </c>
      <c r="E230" s="42"/>
      <c r="F230" s="114">
        <v>52382</v>
      </c>
      <c r="G230" s="42"/>
      <c r="H230" s="43" t="s">
        <v>192</v>
      </c>
      <c r="I230" s="2" t="s">
        <v>94</v>
      </c>
      <c r="J230" s="64">
        <v>-5</v>
      </c>
      <c r="K230" s="42"/>
      <c r="L230" s="87">
        <v>28000</v>
      </c>
      <c r="M230" s="73"/>
      <c r="N230" s="44">
        <v>12375</v>
      </c>
      <c r="O230" s="44"/>
      <c r="P230" s="44">
        <v>17025</v>
      </c>
      <c r="Q230" s="44"/>
      <c r="R230" s="44">
        <v>741</v>
      </c>
      <c r="S230" s="42"/>
      <c r="T230" s="46">
        <v>2.65</v>
      </c>
      <c r="U230" s="66"/>
      <c r="V230" s="47">
        <v>23</v>
      </c>
      <c r="X230" s="133">
        <f t="shared" si="50"/>
        <v>2.6499999999999999E-2</v>
      </c>
      <c r="Y230" s="33"/>
      <c r="Z230" s="48">
        <f t="shared" si="51"/>
        <v>12375</v>
      </c>
    </row>
    <row r="231" spans="1:26" s="63" customFormat="1" x14ac:dyDescent="0.2">
      <c r="A231" s="46"/>
      <c r="B231" s="46"/>
      <c r="C231" s="42"/>
      <c r="D231" s="36" t="s">
        <v>133</v>
      </c>
      <c r="E231" s="42"/>
      <c r="F231" s="114">
        <v>52382</v>
      </c>
      <c r="G231" s="42"/>
      <c r="H231" s="43" t="s">
        <v>192</v>
      </c>
      <c r="I231" s="2" t="s">
        <v>94</v>
      </c>
      <c r="J231" s="64">
        <v>-5</v>
      </c>
      <c r="K231" s="42"/>
      <c r="L231" s="87">
        <v>28000</v>
      </c>
      <c r="M231" s="73"/>
      <c r="N231" s="44">
        <v>12375</v>
      </c>
      <c r="O231" s="44"/>
      <c r="P231" s="44">
        <v>17025</v>
      </c>
      <c r="Q231" s="44"/>
      <c r="R231" s="44">
        <v>741</v>
      </c>
      <c r="S231" s="42"/>
      <c r="T231" s="46">
        <v>2.65</v>
      </c>
      <c r="U231" s="66"/>
      <c r="V231" s="47">
        <v>23</v>
      </c>
      <c r="X231" s="133">
        <f t="shared" si="50"/>
        <v>2.6499999999999999E-2</v>
      </c>
      <c r="Y231" s="33"/>
      <c r="Z231" s="48">
        <f t="shared" si="51"/>
        <v>12375</v>
      </c>
    </row>
    <row r="232" spans="1:26" s="63" customFormat="1" x14ac:dyDescent="0.2">
      <c r="A232" s="46"/>
      <c r="B232" s="46"/>
      <c r="C232" s="42"/>
      <c r="D232" s="36" t="s">
        <v>134</v>
      </c>
      <c r="E232" s="42"/>
      <c r="F232" s="114">
        <v>52382</v>
      </c>
      <c r="G232" s="42"/>
      <c r="H232" s="43" t="s">
        <v>192</v>
      </c>
      <c r="I232" s="2" t="s">
        <v>94</v>
      </c>
      <c r="J232" s="64">
        <v>-5</v>
      </c>
      <c r="K232" s="42"/>
      <c r="L232" s="87">
        <v>28000</v>
      </c>
      <c r="M232" s="73"/>
      <c r="N232" s="44">
        <v>12375</v>
      </c>
      <c r="O232" s="44"/>
      <c r="P232" s="44">
        <v>17025</v>
      </c>
      <c r="Q232" s="44"/>
      <c r="R232" s="44">
        <v>741</v>
      </c>
      <c r="S232" s="42"/>
      <c r="T232" s="46">
        <v>2.65</v>
      </c>
      <c r="U232" s="66"/>
      <c r="V232" s="47">
        <v>23</v>
      </c>
      <c r="X232" s="133">
        <f t="shared" si="50"/>
        <v>2.6499999999999999E-2</v>
      </c>
      <c r="Y232" s="33"/>
      <c r="Z232" s="48">
        <f t="shared" si="51"/>
        <v>12375</v>
      </c>
    </row>
    <row r="233" spans="1:26" s="63" customFormat="1" x14ac:dyDescent="0.2">
      <c r="A233" s="46"/>
      <c r="B233" s="46"/>
      <c r="C233" s="42"/>
      <c r="D233" s="36" t="s">
        <v>135</v>
      </c>
      <c r="E233" s="42"/>
      <c r="F233" s="114">
        <v>52382</v>
      </c>
      <c r="G233" s="42"/>
      <c r="H233" s="43" t="s">
        <v>192</v>
      </c>
      <c r="I233" s="2" t="s">
        <v>94</v>
      </c>
      <c r="J233" s="64">
        <v>-5</v>
      </c>
      <c r="K233" s="42"/>
      <c r="L233" s="87">
        <v>28000</v>
      </c>
      <c r="M233" s="73"/>
      <c r="N233" s="44">
        <v>12375</v>
      </c>
      <c r="O233" s="44"/>
      <c r="P233" s="44">
        <v>17025</v>
      </c>
      <c r="Q233" s="44"/>
      <c r="R233" s="44">
        <v>741</v>
      </c>
      <c r="S233" s="42"/>
      <c r="T233" s="46">
        <v>2.65</v>
      </c>
      <c r="U233" s="66"/>
      <c r="V233" s="47">
        <v>23</v>
      </c>
      <c r="X233" s="133">
        <f t="shared" si="50"/>
        <v>2.6499999999999999E-2</v>
      </c>
      <c r="Y233" s="33"/>
      <c r="Z233" s="48">
        <f t="shared" si="51"/>
        <v>12375</v>
      </c>
    </row>
    <row r="234" spans="1:26" s="63" customFormat="1" x14ac:dyDescent="0.2">
      <c r="A234" s="46"/>
      <c r="B234" s="46"/>
      <c r="C234" s="42"/>
      <c r="D234" s="36" t="s">
        <v>136</v>
      </c>
      <c r="E234" s="42"/>
      <c r="F234" s="114">
        <v>52382</v>
      </c>
      <c r="G234" s="42"/>
      <c r="H234" s="43" t="s">
        <v>192</v>
      </c>
      <c r="I234" s="2" t="s">
        <v>94</v>
      </c>
      <c r="J234" s="64">
        <v>-5</v>
      </c>
      <c r="K234" s="42"/>
      <c r="L234" s="88">
        <v>1351662.4</v>
      </c>
      <c r="M234" s="73"/>
      <c r="N234" s="70">
        <v>201222</v>
      </c>
      <c r="O234" s="44"/>
      <c r="P234" s="70">
        <v>1218024</v>
      </c>
      <c r="Q234" s="44"/>
      <c r="R234" s="70">
        <v>51429</v>
      </c>
      <c r="S234" s="42"/>
      <c r="T234" s="46">
        <v>3.8</v>
      </c>
      <c r="U234" s="66"/>
      <c r="V234" s="47">
        <v>23.7</v>
      </c>
      <c r="X234" s="133">
        <f t="shared" si="50"/>
        <v>3.7999999999999999E-2</v>
      </c>
      <c r="Y234" s="33"/>
      <c r="Z234" s="48">
        <f t="shared" si="51"/>
        <v>201222</v>
      </c>
    </row>
    <row r="235" spans="1:26" s="63" customFormat="1" x14ac:dyDescent="0.2">
      <c r="A235" s="46"/>
      <c r="B235" s="46"/>
      <c r="C235" s="42"/>
      <c r="D235" s="42"/>
      <c r="E235" s="42"/>
      <c r="F235" s="114"/>
      <c r="G235" s="42"/>
      <c r="H235" s="43"/>
      <c r="I235" s="42"/>
      <c r="J235" s="64"/>
      <c r="K235" s="42"/>
      <c r="L235" s="89"/>
      <c r="M235" s="65"/>
      <c r="N235" s="72"/>
      <c r="O235" s="72"/>
      <c r="P235" s="72"/>
      <c r="Q235" s="72"/>
      <c r="R235" s="72"/>
      <c r="S235" s="42"/>
      <c r="T235" s="46"/>
      <c r="U235" s="66"/>
      <c r="V235" s="47"/>
    </row>
    <row r="236" spans="1:26" s="63" customFormat="1" x14ac:dyDescent="0.2">
      <c r="A236" s="46"/>
      <c r="B236" s="46"/>
      <c r="C236" s="42" t="s">
        <v>27</v>
      </c>
      <c r="D236" s="42"/>
      <c r="E236" s="42"/>
      <c r="F236" s="114"/>
      <c r="G236" s="42"/>
      <c r="H236" s="43"/>
      <c r="I236" s="42"/>
      <c r="J236" s="64"/>
      <c r="K236" s="42"/>
      <c r="L236" s="89">
        <f>SUBTOTAL(9,L221:L234)</f>
        <v>52607058.710000001</v>
      </c>
      <c r="M236" s="65"/>
      <c r="N236" s="72">
        <f>SUBTOTAL(9,N221:N234)</f>
        <v>28581378.740000002</v>
      </c>
      <c r="O236" s="73"/>
      <c r="P236" s="72">
        <f>SUBTOTAL(9,P221:P234)</f>
        <v>26546742</v>
      </c>
      <c r="Q236" s="73"/>
      <c r="R236" s="72">
        <f>SUBTOTAL(9,R221:R234)</f>
        <v>1617409</v>
      </c>
      <c r="S236" s="42"/>
      <c r="T236" s="46">
        <f>ROUND(R236/L236*100,2)</f>
        <v>3.07</v>
      </c>
      <c r="U236" s="66"/>
      <c r="V236" s="47">
        <f>ROUND(P236/R236,1)</f>
        <v>16.399999999999999</v>
      </c>
      <c r="X236" s="133">
        <f t="shared" ref="X236" si="52">ROUND(+T236/100,4)</f>
        <v>3.0700000000000002E-2</v>
      </c>
      <c r="Y236" s="33"/>
      <c r="Z236" s="48">
        <f t="shared" ref="Z236" si="53">+N236</f>
        <v>28581378.740000002</v>
      </c>
    </row>
    <row r="237" spans="1:26" s="63" customFormat="1" x14ac:dyDescent="0.2">
      <c r="A237" s="46"/>
      <c r="B237" s="46"/>
      <c r="C237" s="42"/>
      <c r="D237" s="42"/>
      <c r="E237" s="42"/>
      <c r="F237" s="114"/>
      <c r="G237" s="42"/>
      <c r="H237" s="43"/>
      <c r="I237" s="42"/>
      <c r="J237" s="64"/>
      <c r="K237" s="42"/>
      <c r="L237" s="89"/>
      <c r="M237" s="65"/>
      <c r="N237" s="72"/>
      <c r="O237" s="73"/>
      <c r="P237" s="72"/>
      <c r="Q237" s="73"/>
      <c r="R237" s="72"/>
      <c r="S237" s="42"/>
      <c r="T237" s="46"/>
      <c r="U237" s="66"/>
      <c r="V237" s="47"/>
    </row>
    <row r="238" spans="1:26" s="63" customFormat="1" x14ac:dyDescent="0.2">
      <c r="A238" s="46"/>
      <c r="B238" s="46"/>
      <c r="C238" s="42"/>
      <c r="D238" s="42"/>
      <c r="E238" s="42"/>
      <c r="F238" s="114"/>
      <c r="G238" s="42"/>
      <c r="H238" s="43"/>
      <c r="I238" s="42"/>
      <c r="J238" s="64"/>
      <c r="K238" s="42"/>
      <c r="L238" s="89"/>
      <c r="M238" s="65"/>
      <c r="N238" s="72"/>
      <c r="O238" s="73"/>
      <c r="P238" s="72"/>
      <c r="Q238" s="73"/>
      <c r="R238" s="72"/>
      <c r="S238" s="42"/>
      <c r="T238" s="46"/>
      <c r="U238" s="66"/>
      <c r="V238" s="47"/>
    </row>
    <row r="239" spans="1:26" s="63" customFormat="1" x14ac:dyDescent="0.2">
      <c r="A239" s="46">
        <v>342</v>
      </c>
      <c r="B239" s="46"/>
      <c r="C239" s="42" t="s">
        <v>47</v>
      </c>
      <c r="E239" s="42"/>
      <c r="F239" s="114"/>
      <c r="G239" s="42"/>
      <c r="H239" s="43"/>
      <c r="I239" s="42"/>
      <c r="J239" s="64"/>
      <c r="K239" s="42"/>
      <c r="L239" s="89"/>
      <c r="M239" s="65"/>
      <c r="N239" s="72"/>
      <c r="O239" s="73"/>
      <c r="P239" s="72"/>
      <c r="Q239" s="73"/>
      <c r="R239" s="72"/>
      <c r="S239" s="42"/>
      <c r="T239" s="46"/>
      <c r="U239" s="66"/>
      <c r="V239" s="47"/>
    </row>
    <row r="240" spans="1:26" s="63" customFormat="1" x14ac:dyDescent="0.2">
      <c r="A240" s="46"/>
      <c r="B240" s="46"/>
      <c r="C240" s="42"/>
      <c r="D240" s="36" t="s">
        <v>119</v>
      </c>
      <c r="E240" s="42"/>
      <c r="F240" s="114">
        <v>49095</v>
      </c>
      <c r="G240" s="42"/>
      <c r="H240" s="43" t="s">
        <v>191</v>
      </c>
      <c r="I240" s="2" t="s">
        <v>94</v>
      </c>
      <c r="J240" s="64">
        <v>-5</v>
      </c>
      <c r="K240" s="42"/>
      <c r="L240" s="87">
        <v>232157.5</v>
      </c>
      <c r="M240" s="73"/>
      <c r="N240" s="44">
        <v>56383</v>
      </c>
      <c r="O240" s="44"/>
      <c r="P240" s="44">
        <v>187382</v>
      </c>
      <c r="Q240" s="44"/>
      <c r="R240" s="44">
        <v>12310</v>
      </c>
      <c r="S240" s="42"/>
      <c r="T240" s="46">
        <v>5.3</v>
      </c>
      <c r="U240" s="66"/>
      <c r="V240" s="47">
        <v>15.2</v>
      </c>
      <c r="X240" s="133">
        <f t="shared" ref="X240:X254" si="54">ROUND(+T240/100,4)</f>
        <v>5.2999999999999999E-2</v>
      </c>
      <c r="Y240" s="33"/>
      <c r="Z240" s="48">
        <f t="shared" ref="Z240:Z254" si="55">+N240</f>
        <v>56383</v>
      </c>
    </row>
    <row r="241" spans="1:26" s="63" customFormat="1" x14ac:dyDescent="0.2">
      <c r="A241" s="46"/>
      <c r="B241" s="46"/>
      <c r="C241" s="42"/>
      <c r="D241" s="36" t="s">
        <v>128</v>
      </c>
      <c r="E241" s="42"/>
      <c r="F241" s="114">
        <v>49095</v>
      </c>
      <c r="G241" s="42"/>
      <c r="H241" s="43" t="s">
        <v>191</v>
      </c>
      <c r="I241" s="2" t="s">
        <v>94</v>
      </c>
      <c r="J241" s="64">
        <v>-5</v>
      </c>
      <c r="K241" s="42"/>
      <c r="L241" s="87">
        <v>98080.960000000006</v>
      </c>
      <c r="M241" s="73"/>
      <c r="N241" s="44">
        <v>34971</v>
      </c>
      <c r="O241" s="44"/>
      <c r="P241" s="44">
        <v>68014</v>
      </c>
      <c r="Q241" s="44"/>
      <c r="R241" s="44">
        <v>4476</v>
      </c>
      <c r="S241" s="42"/>
      <c r="T241" s="46">
        <v>4.5599999999999996</v>
      </c>
      <c r="U241" s="66"/>
      <c r="V241" s="47">
        <v>15.2</v>
      </c>
      <c r="X241" s="133">
        <f t="shared" si="54"/>
        <v>4.5600000000000002E-2</v>
      </c>
      <c r="Y241" s="33"/>
      <c r="Z241" s="48">
        <f t="shared" si="55"/>
        <v>34971</v>
      </c>
    </row>
    <row r="242" spans="1:26" s="63" customFormat="1" x14ac:dyDescent="0.2">
      <c r="A242" s="46"/>
      <c r="B242" s="46"/>
      <c r="C242" s="42"/>
      <c r="D242" s="36" t="s">
        <v>129</v>
      </c>
      <c r="E242" s="42"/>
      <c r="F242" s="114">
        <v>49095</v>
      </c>
      <c r="G242" s="42"/>
      <c r="H242" s="43" t="s">
        <v>191</v>
      </c>
      <c r="I242" s="2" t="s">
        <v>94</v>
      </c>
      <c r="J242" s="64">
        <v>-5</v>
      </c>
      <c r="K242" s="42"/>
      <c r="L242" s="87">
        <v>155988.07</v>
      </c>
      <c r="M242" s="73"/>
      <c r="N242" s="44">
        <v>30521</v>
      </c>
      <c r="O242" s="44"/>
      <c r="P242" s="44">
        <v>133266</v>
      </c>
      <c r="Q242" s="44"/>
      <c r="R242" s="44">
        <v>8750</v>
      </c>
      <c r="S242" s="42"/>
      <c r="T242" s="46">
        <v>5.61</v>
      </c>
      <c r="U242" s="66"/>
      <c r="V242" s="47">
        <v>15.2</v>
      </c>
      <c r="X242" s="133">
        <f t="shared" si="54"/>
        <v>5.6099999999999997E-2</v>
      </c>
      <c r="Y242" s="33"/>
      <c r="Z242" s="48">
        <f t="shared" si="55"/>
        <v>30521</v>
      </c>
    </row>
    <row r="243" spans="1:26" s="63" customFormat="1" x14ac:dyDescent="0.2">
      <c r="A243" s="46"/>
      <c r="B243" s="46"/>
      <c r="C243" s="42"/>
      <c r="D243" s="36" t="s">
        <v>130</v>
      </c>
      <c r="E243" s="42"/>
      <c r="F243" s="114">
        <v>49095</v>
      </c>
      <c r="G243" s="42"/>
      <c r="H243" s="43" t="s">
        <v>191</v>
      </c>
      <c r="I243" s="2" t="s">
        <v>94</v>
      </c>
      <c r="J243" s="64">
        <v>-5</v>
      </c>
      <c r="K243" s="42"/>
      <c r="L243" s="87">
        <v>1922767.71</v>
      </c>
      <c r="M243" s="73"/>
      <c r="N243" s="44">
        <v>241076</v>
      </c>
      <c r="O243" s="44"/>
      <c r="P243" s="44">
        <v>1777830</v>
      </c>
      <c r="Q243" s="44"/>
      <c r="R243" s="44">
        <v>116659</v>
      </c>
      <c r="S243" s="42"/>
      <c r="T243" s="46">
        <v>6.07</v>
      </c>
      <c r="U243" s="66"/>
      <c r="V243" s="47">
        <v>15.2</v>
      </c>
      <c r="X243" s="133">
        <f t="shared" si="54"/>
        <v>6.0699999999999997E-2</v>
      </c>
      <c r="Y243" s="33"/>
      <c r="Z243" s="48">
        <f t="shared" si="55"/>
        <v>241076</v>
      </c>
    </row>
    <row r="244" spans="1:26" s="63" customFormat="1" x14ac:dyDescent="0.2">
      <c r="A244" s="46"/>
      <c r="B244" s="46"/>
      <c r="C244" s="42"/>
      <c r="D244" s="36" t="s">
        <v>137</v>
      </c>
      <c r="E244" s="42"/>
      <c r="F244" s="114">
        <v>49095</v>
      </c>
      <c r="G244" s="42"/>
      <c r="H244" s="43" t="s">
        <v>191</v>
      </c>
      <c r="I244" s="2" t="s">
        <v>94</v>
      </c>
      <c r="J244" s="64">
        <v>-5</v>
      </c>
      <c r="K244" s="42"/>
      <c r="L244" s="87">
        <v>6686286.6200000001</v>
      </c>
      <c r="M244" s="73"/>
      <c r="N244" s="44">
        <v>4490496</v>
      </c>
      <c r="O244" s="44"/>
      <c r="P244" s="44">
        <v>2530105</v>
      </c>
      <c r="Q244" s="44"/>
      <c r="R244" s="44">
        <v>168786</v>
      </c>
      <c r="S244" s="42"/>
      <c r="T244" s="46">
        <v>2.52</v>
      </c>
      <c r="U244" s="66"/>
      <c r="V244" s="47">
        <v>15</v>
      </c>
      <c r="X244" s="133">
        <f t="shared" si="54"/>
        <v>2.52E-2</v>
      </c>
      <c r="Y244" s="33"/>
      <c r="Z244" s="48">
        <f t="shared" si="55"/>
        <v>4490496</v>
      </c>
    </row>
    <row r="245" spans="1:26" s="63" customFormat="1" x14ac:dyDescent="0.2">
      <c r="A245" s="46"/>
      <c r="B245" s="46"/>
      <c r="C245" s="42"/>
      <c r="D245" s="36" t="s">
        <v>131</v>
      </c>
      <c r="E245" s="42"/>
      <c r="F245" s="114">
        <v>52382</v>
      </c>
      <c r="G245" s="42"/>
      <c r="H245" s="43" t="s">
        <v>191</v>
      </c>
      <c r="I245" s="2" t="s">
        <v>94</v>
      </c>
      <c r="J245" s="64">
        <v>-6</v>
      </c>
      <c r="K245" s="42"/>
      <c r="L245" s="87">
        <v>20687538.84</v>
      </c>
      <c r="M245" s="73"/>
      <c r="N245" s="44">
        <v>11523514.83</v>
      </c>
      <c r="O245" s="44"/>
      <c r="P245" s="44">
        <v>10405276</v>
      </c>
      <c r="Q245" s="44"/>
      <c r="R245" s="44">
        <v>452752</v>
      </c>
      <c r="S245" s="42"/>
      <c r="T245" s="46">
        <v>2.19</v>
      </c>
      <c r="U245" s="66"/>
      <c r="V245" s="47">
        <v>23</v>
      </c>
      <c r="X245" s="133">
        <f t="shared" si="54"/>
        <v>2.1899999999999999E-2</v>
      </c>
      <c r="Y245" s="33"/>
      <c r="Z245" s="48">
        <f t="shared" si="55"/>
        <v>11523514.83</v>
      </c>
    </row>
    <row r="246" spans="1:26" s="63" customFormat="1" x14ac:dyDescent="0.2">
      <c r="A246" s="46"/>
      <c r="B246" s="46"/>
      <c r="C246" s="42"/>
      <c r="D246" s="36" t="s">
        <v>160</v>
      </c>
      <c r="E246" s="42"/>
      <c r="F246" s="114">
        <v>46904</v>
      </c>
      <c r="G246" s="42"/>
      <c r="H246" s="43" t="s">
        <v>191</v>
      </c>
      <c r="I246" s="2" t="s">
        <v>94</v>
      </c>
      <c r="J246" s="64">
        <v>-4</v>
      </c>
      <c r="K246" s="42"/>
      <c r="L246" s="87">
        <v>2689517.87</v>
      </c>
      <c r="M246" s="73"/>
      <c r="N246" s="44">
        <v>2433922</v>
      </c>
      <c r="O246" s="44"/>
      <c r="P246" s="44">
        <v>363177</v>
      </c>
      <c r="Q246" s="44"/>
      <c r="R246" s="44">
        <v>39572</v>
      </c>
      <c r="S246" s="42"/>
      <c r="T246" s="46">
        <v>1.47</v>
      </c>
      <c r="U246" s="66"/>
      <c r="V246" s="47">
        <v>9.1999999999999993</v>
      </c>
      <c r="X246" s="133">
        <f t="shared" si="54"/>
        <v>1.47E-2</v>
      </c>
      <c r="Y246" s="33"/>
      <c r="Z246" s="48">
        <f t="shared" si="55"/>
        <v>2433922</v>
      </c>
    </row>
    <row r="247" spans="1:26" s="63" customFormat="1" x14ac:dyDescent="0.2">
      <c r="A247" s="46"/>
      <c r="B247" s="46"/>
      <c r="C247" s="42"/>
      <c r="D247" s="36" t="s">
        <v>161</v>
      </c>
      <c r="E247" s="42"/>
      <c r="F247" s="114">
        <v>51652</v>
      </c>
      <c r="G247" s="42"/>
      <c r="H247" s="43" t="s">
        <v>191</v>
      </c>
      <c r="I247" s="2" t="s">
        <v>94</v>
      </c>
      <c r="J247" s="64">
        <v>-4</v>
      </c>
      <c r="K247" s="42"/>
      <c r="L247" s="87">
        <v>9287951</v>
      </c>
      <c r="M247" s="73"/>
      <c r="N247" s="44">
        <v>5492186</v>
      </c>
      <c r="O247" s="44"/>
      <c r="P247" s="44">
        <v>4167283</v>
      </c>
      <c r="Q247" s="44"/>
      <c r="R247" s="44">
        <v>196771</v>
      </c>
      <c r="S247" s="42"/>
      <c r="T247" s="46">
        <v>2.12</v>
      </c>
      <c r="U247" s="66"/>
      <c r="V247" s="47">
        <v>21.2</v>
      </c>
      <c r="X247" s="133">
        <f t="shared" si="54"/>
        <v>2.12E-2</v>
      </c>
      <c r="Y247" s="33"/>
      <c r="Z247" s="48">
        <f t="shared" si="55"/>
        <v>5492186</v>
      </c>
    </row>
    <row r="248" spans="1:26" s="63" customFormat="1" x14ac:dyDescent="0.2">
      <c r="A248" s="46"/>
      <c r="B248" s="46"/>
      <c r="C248" s="42"/>
      <c r="D248" s="36" t="s">
        <v>172</v>
      </c>
      <c r="E248" s="42"/>
      <c r="F248" s="114">
        <v>50556</v>
      </c>
      <c r="G248" s="42"/>
      <c r="H248" s="43" t="s">
        <v>191</v>
      </c>
      <c r="I248" s="2" t="s">
        <v>94</v>
      </c>
      <c r="J248" s="64">
        <v>-5</v>
      </c>
      <c r="K248" s="42"/>
      <c r="L248" s="87">
        <v>808840.83</v>
      </c>
      <c r="M248" s="73"/>
      <c r="N248" s="44">
        <v>354391</v>
      </c>
      <c r="O248" s="44"/>
      <c r="P248" s="44">
        <v>494892</v>
      </c>
      <c r="Q248" s="44"/>
      <c r="R248" s="44">
        <v>26234</v>
      </c>
      <c r="S248" s="42"/>
      <c r="T248" s="46">
        <v>3.24</v>
      </c>
      <c r="U248" s="66"/>
      <c r="V248" s="47">
        <v>18.899999999999999</v>
      </c>
      <c r="X248" s="133">
        <f t="shared" si="54"/>
        <v>3.2399999999999998E-2</v>
      </c>
      <c r="Y248" s="33"/>
      <c r="Z248" s="48">
        <f t="shared" si="55"/>
        <v>354391</v>
      </c>
    </row>
    <row r="249" spans="1:26" s="63" customFormat="1" x14ac:dyDescent="0.2">
      <c r="A249" s="46"/>
      <c r="B249" s="46"/>
      <c r="C249" s="42"/>
      <c r="D249" s="36" t="s">
        <v>176</v>
      </c>
      <c r="E249" s="42"/>
      <c r="F249" s="114">
        <v>46904</v>
      </c>
      <c r="G249" s="42"/>
      <c r="H249" s="43" t="s">
        <v>191</v>
      </c>
      <c r="I249" s="2" t="s">
        <v>94</v>
      </c>
      <c r="J249" s="64">
        <v>-4</v>
      </c>
      <c r="K249" s="42"/>
      <c r="L249" s="87">
        <v>25530.44</v>
      </c>
      <c r="M249" s="73"/>
      <c r="N249" s="44">
        <v>26807</v>
      </c>
      <c r="O249" s="44"/>
      <c r="P249" s="44">
        <v>-255</v>
      </c>
      <c r="Q249" s="44"/>
      <c r="R249" s="44">
        <v>0</v>
      </c>
      <c r="S249" s="42"/>
      <c r="T249" s="82">
        <v>0</v>
      </c>
      <c r="U249" s="82"/>
      <c r="V249" s="82">
        <v>0</v>
      </c>
      <c r="X249" s="133">
        <f t="shared" si="54"/>
        <v>0</v>
      </c>
      <c r="Y249" s="33"/>
      <c r="Z249" s="48">
        <f t="shared" si="55"/>
        <v>26807</v>
      </c>
    </row>
    <row r="250" spans="1:26" s="63" customFormat="1" x14ac:dyDescent="0.2">
      <c r="A250" s="46"/>
      <c r="B250" s="46"/>
      <c r="C250" s="42"/>
      <c r="D250" s="36" t="s">
        <v>132</v>
      </c>
      <c r="E250" s="42"/>
      <c r="F250" s="114">
        <v>52382</v>
      </c>
      <c r="G250" s="42"/>
      <c r="H250" s="43" t="s">
        <v>191</v>
      </c>
      <c r="I250" s="2" t="s">
        <v>94</v>
      </c>
      <c r="J250" s="64">
        <v>-5</v>
      </c>
      <c r="K250" s="42"/>
      <c r="L250" s="87">
        <v>110000</v>
      </c>
      <c r="M250" s="73"/>
      <c r="N250" s="44">
        <v>57137</v>
      </c>
      <c r="O250" s="44"/>
      <c r="P250" s="44">
        <v>58363</v>
      </c>
      <c r="Q250" s="44"/>
      <c r="R250" s="44">
        <v>2509</v>
      </c>
      <c r="S250" s="42"/>
      <c r="T250" s="46">
        <v>2.2799999999999998</v>
      </c>
      <c r="U250" s="66"/>
      <c r="V250" s="47">
        <v>23.3</v>
      </c>
      <c r="X250" s="133">
        <f t="shared" si="54"/>
        <v>2.2800000000000001E-2</v>
      </c>
      <c r="Y250" s="33"/>
      <c r="Z250" s="48">
        <f t="shared" si="55"/>
        <v>57137</v>
      </c>
    </row>
    <row r="251" spans="1:26" s="63" customFormat="1" x14ac:dyDescent="0.2">
      <c r="A251" s="46"/>
      <c r="B251" s="46"/>
      <c r="C251" s="42"/>
      <c r="D251" s="36" t="s">
        <v>133</v>
      </c>
      <c r="E251" s="42"/>
      <c r="F251" s="114">
        <v>52382</v>
      </c>
      <c r="G251" s="42"/>
      <c r="H251" s="43" t="s">
        <v>191</v>
      </c>
      <c r="I251" s="2" t="s">
        <v>94</v>
      </c>
      <c r="J251" s="64">
        <v>-5</v>
      </c>
      <c r="K251" s="42"/>
      <c r="L251" s="87">
        <v>145403.68</v>
      </c>
      <c r="M251" s="73"/>
      <c r="N251" s="44">
        <v>36518</v>
      </c>
      <c r="O251" s="44"/>
      <c r="P251" s="44">
        <v>116156</v>
      </c>
      <c r="Q251" s="44"/>
      <c r="R251" s="44">
        <v>4897</v>
      </c>
      <c r="S251" s="42"/>
      <c r="T251" s="46">
        <v>3.37</v>
      </c>
      <c r="U251" s="66"/>
      <c r="V251" s="47">
        <v>23.7</v>
      </c>
      <c r="X251" s="133">
        <f t="shared" si="54"/>
        <v>3.3700000000000001E-2</v>
      </c>
      <c r="Y251" s="33"/>
      <c r="Z251" s="48">
        <f t="shared" si="55"/>
        <v>36518</v>
      </c>
    </row>
    <row r="252" spans="1:26" s="63" customFormat="1" x14ac:dyDescent="0.2">
      <c r="A252" s="46"/>
      <c r="B252" s="46"/>
      <c r="C252" s="42"/>
      <c r="D252" s="36" t="s">
        <v>134</v>
      </c>
      <c r="E252" s="42"/>
      <c r="F252" s="114">
        <v>52382</v>
      </c>
      <c r="G252" s="42"/>
      <c r="H252" s="43" t="s">
        <v>191</v>
      </c>
      <c r="I252" s="2" t="s">
        <v>94</v>
      </c>
      <c r="J252" s="64">
        <v>-5</v>
      </c>
      <c r="K252" s="42"/>
      <c r="L252" s="87">
        <v>110000</v>
      </c>
      <c r="M252" s="73"/>
      <c r="N252" s="44">
        <v>57137</v>
      </c>
      <c r="O252" s="44"/>
      <c r="P252" s="44">
        <v>58363</v>
      </c>
      <c r="Q252" s="44"/>
      <c r="R252" s="44">
        <v>2509</v>
      </c>
      <c r="S252" s="42"/>
      <c r="T252" s="46">
        <v>2.2799999999999998</v>
      </c>
      <c r="U252" s="66"/>
      <c r="V252" s="47">
        <v>23.3</v>
      </c>
      <c r="X252" s="133">
        <f t="shared" si="54"/>
        <v>2.2800000000000001E-2</v>
      </c>
      <c r="Y252" s="33"/>
      <c r="Z252" s="48">
        <f t="shared" si="55"/>
        <v>57137</v>
      </c>
    </row>
    <row r="253" spans="1:26" s="63" customFormat="1" x14ac:dyDescent="0.2">
      <c r="A253" s="46"/>
      <c r="B253" s="46"/>
      <c r="C253" s="42"/>
      <c r="D253" s="36" t="s">
        <v>135</v>
      </c>
      <c r="E253" s="42"/>
      <c r="F253" s="114">
        <v>52382</v>
      </c>
      <c r="G253" s="42"/>
      <c r="H253" s="43" t="s">
        <v>191</v>
      </c>
      <c r="I253" s="2" t="s">
        <v>94</v>
      </c>
      <c r="J253" s="64">
        <v>-5</v>
      </c>
      <c r="K253" s="42"/>
      <c r="L253" s="87">
        <v>110000</v>
      </c>
      <c r="M253" s="73"/>
      <c r="N253" s="44">
        <v>57137</v>
      </c>
      <c r="O253" s="44"/>
      <c r="P253" s="44">
        <v>58363</v>
      </c>
      <c r="Q253" s="44"/>
      <c r="R253" s="44">
        <v>2509</v>
      </c>
      <c r="S253" s="42"/>
      <c r="T253" s="46">
        <v>2.2799999999999998</v>
      </c>
      <c r="U253" s="66"/>
      <c r="V253" s="47">
        <v>23.3</v>
      </c>
      <c r="X253" s="133">
        <f t="shared" si="54"/>
        <v>2.2800000000000001E-2</v>
      </c>
      <c r="Y253" s="33"/>
      <c r="Z253" s="48">
        <f t="shared" si="55"/>
        <v>57137</v>
      </c>
    </row>
    <row r="254" spans="1:26" s="63" customFormat="1" ht="15.75" x14ac:dyDescent="0.25">
      <c r="A254" s="46"/>
      <c r="B254" s="46"/>
      <c r="C254" s="42"/>
      <c r="D254" s="36" t="s">
        <v>136</v>
      </c>
      <c r="E254" s="42"/>
      <c r="F254" s="114">
        <v>52382</v>
      </c>
      <c r="G254" s="42"/>
      <c r="H254" s="43" t="s">
        <v>191</v>
      </c>
      <c r="I254" s="2" t="s">
        <v>94</v>
      </c>
      <c r="J254" s="64">
        <v>-5</v>
      </c>
      <c r="K254" s="42"/>
      <c r="L254" s="88">
        <v>762137.09</v>
      </c>
      <c r="M254" s="73"/>
      <c r="N254" s="70">
        <v>395876</v>
      </c>
      <c r="O254" s="44"/>
      <c r="P254" s="70">
        <v>404368</v>
      </c>
      <c r="Q254" s="44"/>
      <c r="R254" s="70">
        <v>17385</v>
      </c>
      <c r="S254" s="57"/>
      <c r="T254" s="46">
        <v>2.2799999999999998</v>
      </c>
      <c r="U254" s="66"/>
      <c r="V254" s="47">
        <v>23.3</v>
      </c>
      <c r="X254" s="133">
        <f t="shared" si="54"/>
        <v>2.2800000000000001E-2</v>
      </c>
      <c r="Y254" s="33"/>
      <c r="Z254" s="48">
        <f t="shared" si="55"/>
        <v>395876</v>
      </c>
    </row>
    <row r="255" spans="1:26" s="63" customFormat="1" ht="15.75" x14ac:dyDescent="0.25">
      <c r="A255" s="46"/>
      <c r="B255" s="46"/>
      <c r="C255" s="42"/>
      <c r="D255" s="42"/>
      <c r="E255" s="42"/>
      <c r="F255" s="114"/>
      <c r="G255" s="42"/>
      <c r="H255" s="43"/>
      <c r="I255" s="42"/>
      <c r="J255" s="64"/>
      <c r="K255" s="42"/>
      <c r="L255" s="89"/>
      <c r="M255" s="65"/>
      <c r="N255" s="72"/>
      <c r="O255" s="60"/>
      <c r="P255" s="72"/>
      <c r="Q255" s="60"/>
      <c r="R255" s="72"/>
      <c r="S255" s="57"/>
      <c r="T255" s="46"/>
      <c r="U255" s="66"/>
      <c r="V255" s="47"/>
    </row>
    <row r="256" spans="1:26" s="63" customFormat="1" ht="15.75" x14ac:dyDescent="0.25">
      <c r="A256" s="46"/>
      <c r="B256" s="46"/>
      <c r="C256" s="42" t="s">
        <v>48</v>
      </c>
      <c r="D256" s="42"/>
      <c r="E256" s="42"/>
      <c r="F256" s="114"/>
      <c r="G256" s="42"/>
      <c r="H256" s="43"/>
      <c r="I256" s="42"/>
      <c r="J256" s="64"/>
      <c r="K256" s="42"/>
      <c r="L256" s="89">
        <f>SUBTOTAL(9,L240:L254)</f>
        <v>43832200.609999999</v>
      </c>
      <c r="M256" s="65"/>
      <c r="N256" s="72">
        <f>SUBTOTAL(9,N240:N254)</f>
        <v>25288072.829999998</v>
      </c>
      <c r="O256" s="60"/>
      <c r="P256" s="72">
        <f>SUBTOTAL(9,P240:P254)</f>
        <v>20822583</v>
      </c>
      <c r="Q256" s="60"/>
      <c r="R256" s="72">
        <f>SUBTOTAL(9,R240:R254)</f>
        <v>1056119</v>
      </c>
      <c r="S256" s="57"/>
      <c r="T256" s="46">
        <f>ROUND(R256/L256*100,2)</f>
        <v>2.41</v>
      </c>
      <c r="U256" s="66"/>
      <c r="V256" s="47">
        <f>ROUND(P256/R256,1)</f>
        <v>19.7</v>
      </c>
      <c r="X256" s="133">
        <f t="shared" ref="X256" si="56">ROUND(+T256/100,4)</f>
        <v>2.41E-2</v>
      </c>
      <c r="Y256" s="33"/>
      <c r="Z256" s="48">
        <f t="shared" ref="Z256" si="57">+N256</f>
        <v>25288072.829999998</v>
      </c>
    </row>
    <row r="257" spans="1:26" s="63" customFormat="1" ht="15.75" x14ac:dyDescent="0.25">
      <c r="A257" s="46"/>
      <c r="B257" s="46"/>
      <c r="C257" s="42"/>
      <c r="D257" s="42"/>
      <c r="E257" s="42"/>
      <c r="F257" s="114"/>
      <c r="G257" s="42"/>
      <c r="H257" s="43"/>
      <c r="I257" s="42"/>
      <c r="J257" s="64"/>
      <c r="K257" s="42"/>
      <c r="L257" s="89"/>
      <c r="M257" s="65"/>
      <c r="N257" s="72"/>
      <c r="O257" s="60"/>
      <c r="P257" s="72"/>
      <c r="Q257" s="60"/>
      <c r="R257" s="72"/>
      <c r="S257" s="57"/>
      <c r="T257" s="46"/>
      <c r="U257" s="66"/>
      <c r="V257" s="47"/>
    </row>
    <row r="258" spans="1:26" s="63" customFormat="1" x14ac:dyDescent="0.2">
      <c r="A258" s="46"/>
      <c r="B258" s="46"/>
      <c r="C258" s="42"/>
      <c r="D258" s="42"/>
      <c r="E258" s="42"/>
      <c r="F258" s="114"/>
      <c r="G258" s="42"/>
      <c r="H258" s="43"/>
      <c r="I258" s="42"/>
      <c r="J258" s="64"/>
      <c r="K258" s="42"/>
      <c r="L258" s="89"/>
      <c r="M258" s="65"/>
      <c r="N258" s="72"/>
      <c r="O258" s="9"/>
      <c r="P258" s="72"/>
      <c r="Q258" s="9"/>
      <c r="R258" s="72"/>
      <c r="S258" s="42"/>
      <c r="T258" s="46"/>
      <c r="U258" s="66"/>
      <c r="V258" s="47"/>
    </row>
    <row r="259" spans="1:26" s="63" customFormat="1" x14ac:dyDescent="0.2">
      <c r="A259" s="46">
        <v>343</v>
      </c>
      <c r="B259" s="46"/>
      <c r="C259" s="42" t="s">
        <v>49</v>
      </c>
      <c r="E259" s="42"/>
      <c r="F259" s="114"/>
      <c r="G259" s="42"/>
      <c r="H259" s="43"/>
      <c r="I259" s="42"/>
      <c r="J259" s="64"/>
      <c r="K259" s="42"/>
      <c r="L259" s="89"/>
      <c r="M259" s="65"/>
      <c r="N259" s="72"/>
      <c r="O259" s="65"/>
      <c r="P259" s="72"/>
      <c r="Q259" s="65"/>
      <c r="R259" s="72"/>
      <c r="S259" s="42"/>
      <c r="T259" s="46"/>
      <c r="U259" s="66"/>
      <c r="V259" s="47"/>
    </row>
    <row r="260" spans="1:26" s="63" customFormat="1" x14ac:dyDescent="0.2">
      <c r="A260" s="46"/>
      <c r="B260" s="46"/>
      <c r="C260" s="42"/>
      <c r="D260" s="36" t="s">
        <v>119</v>
      </c>
      <c r="E260" s="42"/>
      <c r="F260" s="114">
        <v>49095</v>
      </c>
      <c r="G260" s="42"/>
      <c r="H260" s="43" t="s">
        <v>99</v>
      </c>
      <c r="I260" s="2" t="s">
        <v>94</v>
      </c>
      <c r="J260" s="64">
        <v>-5</v>
      </c>
      <c r="K260" s="42"/>
      <c r="L260" s="87">
        <v>37149288.549999997</v>
      </c>
      <c r="M260" s="73"/>
      <c r="N260" s="44">
        <v>16645223</v>
      </c>
      <c r="O260" s="44"/>
      <c r="P260" s="44">
        <v>22361530</v>
      </c>
      <c r="Q260" s="44"/>
      <c r="R260" s="44">
        <v>1570791</v>
      </c>
      <c r="S260" s="42"/>
      <c r="T260" s="46">
        <v>4.2300000000000004</v>
      </c>
      <c r="U260" s="66"/>
      <c r="V260" s="47">
        <v>14.2</v>
      </c>
      <c r="X260" s="133">
        <f t="shared" ref="X260:X277" si="58">ROUND(+T260/100,4)</f>
        <v>4.2299999999999997E-2</v>
      </c>
      <c r="Y260" s="33"/>
      <c r="Z260" s="48">
        <f t="shared" ref="Z260:Z277" si="59">+N260</f>
        <v>16645223</v>
      </c>
    </row>
    <row r="261" spans="1:26" s="63" customFormat="1" x14ac:dyDescent="0.2">
      <c r="A261" s="46"/>
      <c r="B261" s="46"/>
      <c r="C261" s="42"/>
      <c r="D261" s="36" t="s">
        <v>128</v>
      </c>
      <c r="E261" s="42"/>
      <c r="F261" s="114">
        <v>49095</v>
      </c>
      <c r="G261" s="42"/>
      <c r="H261" s="43" t="s">
        <v>99</v>
      </c>
      <c r="I261" s="2" t="s">
        <v>94</v>
      </c>
      <c r="J261" s="64">
        <v>-5</v>
      </c>
      <c r="K261" s="42"/>
      <c r="L261" s="87">
        <v>43431309.270000003</v>
      </c>
      <c r="M261" s="73"/>
      <c r="N261" s="44">
        <v>21586244</v>
      </c>
      <c r="O261" s="44"/>
      <c r="P261" s="44">
        <v>24016631</v>
      </c>
      <c r="Q261" s="44"/>
      <c r="R261" s="44">
        <v>1701452</v>
      </c>
      <c r="S261" s="42"/>
      <c r="T261" s="46">
        <v>3.92</v>
      </c>
      <c r="U261" s="66"/>
      <c r="V261" s="47">
        <v>14.1</v>
      </c>
      <c r="X261" s="133">
        <f t="shared" si="58"/>
        <v>3.9199999999999999E-2</v>
      </c>
      <c r="Y261" s="33"/>
      <c r="Z261" s="48">
        <f t="shared" si="59"/>
        <v>21586244</v>
      </c>
    </row>
    <row r="262" spans="1:26" s="63" customFormat="1" x14ac:dyDescent="0.2">
      <c r="A262" s="46"/>
      <c r="B262" s="46"/>
      <c r="C262" s="42"/>
      <c r="D262" s="36" t="s">
        <v>129</v>
      </c>
      <c r="E262" s="42"/>
      <c r="F262" s="114">
        <v>49095</v>
      </c>
      <c r="G262" s="42"/>
      <c r="H262" s="43" t="s">
        <v>99</v>
      </c>
      <c r="I262" s="2" t="s">
        <v>94</v>
      </c>
      <c r="J262" s="64">
        <v>-5</v>
      </c>
      <c r="K262" s="42"/>
      <c r="L262" s="87">
        <v>48555363.869999997</v>
      </c>
      <c r="M262" s="73"/>
      <c r="N262" s="44">
        <v>21773244</v>
      </c>
      <c r="O262" s="44"/>
      <c r="P262" s="44">
        <v>29209888</v>
      </c>
      <c r="Q262" s="44"/>
      <c r="R262" s="44">
        <v>2052620</v>
      </c>
      <c r="S262" s="42"/>
      <c r="T262" s="46">
        <v>4.2300000000000004</v>
      </c>
      <c r="U262" s="66"/>
      <c r="V262" s="47">
        <v>14.2</v>
      </c>
      <c r="X262" s="133">
        <f t="shared" si="58"/>
        <v>4.2299999999999997E-2</v>
      </c>
      <c r="Y262" s="33"/>
      <c r="Z262" s="48">
        <f t="shared" si="59"/>
        <v>21773244</v>
      </c>
    </row>
    <row r="263" spans="1:26" s="63" customFormat="1" x14ac:dyDescent="0.2">
      <c r="A263" s="46"/>
      <c r="B263" s="46"/>
      <c r="C263" s="42"/>
      <c r="D263" s="36" t="s">
        <v>130</v>
      </c>
      <c r="E263" s="42"/>
      <c r="F263" s="114">
        <v>49095</v>
      </c>
      <c r="G263" s="42"/>
      <c r="H263" s="43" t="s">
        <v>99</v>
      </c>
      <c r="I263" s="2" t="s">
        <v>94</v>
      </c>
      <c r="J263" s="64">
        <v>-5</v>
      </c>
      <c r="K263" s="42"/>
      <c r="L263" s="87">
        <v>42395917.270000003</v>
      </c>
      <c r="M263" s="73"/>
      <c r="N263" s="44">
        <v>20082339</v>
      </c>
      <c r="O263" s="44"/>
      <c r="P263" s="44">
        <v>24433374</v>
      </c>
      <c r="Q263" s="44"/>
      <c r="R263" s="44">
        <v>1722732</v>
      </c>
      <c r="S263" s="42"/>
      <c r="T263" s="46">
        <v>4.0599999999999996</v>
      </c>
      <c r="U263" s="66"/>
      <c r="V263" s="47">
        <v>14.2</v>
      </c>
      <c r="X263" s="133">
        <f t="shared" si="58"/>
        <v>4.0599999999999997E-2</v>
      </c>
      <c r="Y263" s="33"/>
      <c r="Z263" s="48">
        <f t="shared" si="59"/>
        <v>20082339</v>
      </c>
    </row>
    <row r="264" spans="1:26" s="63" customFormat="1" x14ac:dyDescent="0.2">
      <c r="A264" s="46"/>
      <c r="B264" s="46"/>
      <c r="C264" s="42"/>
      <c r="D264" s="36" t="s">
        <v>131</v>
      </c>
      <c r="E264" s="42"/>
      <c r="F264" s="114">
        <v>52382</v>
      </c>
      <c r="G264" s="42"/>
      <c r="H264" s="43" t="s">
        <v>99</v>
      </c>
      <c r="I264" s="2" t="s">
        <v>94</v>
      </c>
      <c r="J264" s="64">
        <v>-6</v>
      </c>
      <c r="K264" s="42"/>
      <c r="L264" s="87">
        <v>12083164.880000001</v>
      </c>
      <c r="M264" s="73"/>
      <c r="N264" s="44">
        <v>4349829</v>
      </c>
      <c r="O264" s="44"/>
      <c r="P264" s="44">
        <v>8458326</v>
      </c>
      <c r="Q264" s="44"/>
      <c r="R264" s="44">
        <v>406585</v>
      </c>
      <c r="S264" s="42"/>
      <c r="T264" s="46">
        <v>3.36</v>
      </c>
      <c r="U264" s="66"/>
      <c r="V264" s="47">
        <v>20.8</v>
      </c>
      <c r="X264" s="133">
        <f t="shared" si="58"/>
        <v>3.3599999999999998E-2</v>
      </c>
      <c r="Y264" s="33"/>
      <c r="Z264" s="48">
        <f t="shared" si="59"/>
        <v>4349829</v>
      </c>
    </row>
    <row r="265" spans="1:26" s="63" customFormat="1" x14ac:dyDescent="0.2">
      <c r="A265" s="46"/>
      <c r="B265" s="46"/>
      <c r="C265" s="42"/>
      <c r="D265" s="36" t="s">
        <v>160</v>
      </c>
      <c r="E265" s="42"/>
      <c r="F265" s="114">
        <v>46904</v>
      </c>
      <c r="G265" s="42"/>
      <c r="H265" s="43" t="s">
        <v>99</v>
      </c>
      <c r="I265" s="2" t="s">
        <v>94</v>
      </c>
      <c r="J265" s="64">
        <v>-4</v>
      </c>
      <c r="K265" s="42"/>
      <c r="L265" s="87">
        <v>28357632.219999999</v>
      </c>
      <c r="M265" s="73"/>
      <c r="N265" s="44">
        <v>19864847</v>
      </c>
      <c r="O265" s="44"/>
      <c r="P265" s="44">
        <v>9627091</v>
      </c>
      <c r="Q265" s="44"/>
      <c r="R265" s="44">
        <v>1112636</v>
      </c>
      <c r="S265" s="42"/>
      <c r="T265" s="46">
        <v>3.92</v>
      </c>
      <c r="U265" s="66"/>
      <c r="V265" s="47">
        <v>8.6999999999999993</v>
      </c>
      <c r="X265" s="133">
        <f t="shared" si="58"/>
        <v>3.9199999999999999E-2</v>
      </c>
      <c r="Y265" s="33"/>
      <c r="Z265" s="48">
        <f t="shared" si="59"/>
        <v>19864847</v>
      </c>
    </row>
    <row r="266" spans="1:26" s="63" customFormat="1" x14ac:dyDescent="0.2">
      <c r="A266" s="46"/>
      <c r="B266" s="46"/>
      <c r="C266" s="42"/>
      <c r="D266" s="36" t="s">
        <v>162</v>
      </c>
      <c r="E266" s="42"/>
      <c r="F266" s="114">
        <v>51652</v>
      </c>
      <c r="G266" s="42"/>
      <c r="H266" s="43" t="s">
        <v>99</v>
      </c>
      <c r="I266" s="2" t="s">
        <v>94</v>
      </c>
      <c r="J266" s="64">
        <v>-4</v>
      </c>
      <c r="K266" s="42"/>
      <c r="L266" s="87">
        <v>49513.97</v>
      </c>
      <c r="M266" s="73"/>
      <c r="N266" s="44">
        <v>1450</v>
      </c>
      <c r="O266" s="44"/>
      <c r="P266" s="44">
        <v>50045</v>
      </c>
      <c r="Q266" s="44"/>
      <c r="R266" s="44">
        <v>2406</v>
      </c>
      <c r="S266" s="42"/>
      <c r="T266" s="46">
        <v>4.8600000000000003</v>
      </c>
      <c r="U266" s="66"/>
      <c r="V266" s="47">
        <v>20.8</v>
      </c>
      <c r="X266" s="133">
        <f t="shared" si="58"/>
        <v>4.8599999999999997E-2</v>
      </c>
      <c r="Y266" s="33"/>
      <c r="Z266" s="48">
        <f t="shared" si="59"/>
        <v>1450</v>
      </c>
    </row>
    <row r="267" spans="1:26" s="63" customFormat="1" x14ac:dyDescent="0.2">
      <c r="A267" s="46"/>
      <c r="B267" s="46"/>
      <c r="C267" s="42"/>
      <c r="D267" s="36" t="s">
        <v>163</v>
      </c>
      <c r="E267" s="42"/>
      <c r="F267" s="114">
        <v>51652</v>
      </c>
      <c r="G267" s="42"/>
      <c r="H267" s="43" t="s">
        <v>99</v>
      </c>
      <c r="I267" s="2" t="s">
        <v>94</v>
      </c>
      <c r="J267" s="64">
        <v>-4</v>
      </c>
      <c r="K267" s="42"/>
      <c r="L267" s="87">
        <v>4916528.1100000003</v>
      </c>
      <c r="M267" s="73"/>
      <c r="N267" s="44">
        <v>593289</v>
      </c>
      <c r="O267" s="44"/>
      <c r="P267" s="44">
        <v>4519900</v>
      </c>
      <c r="Q267" s="44"/>
      <c r="R267" s="44">
        <v>219464</v>
      </c>
      <c r="S267" s="42"/>
      <c r="T267" s="46">
        <v>4.46</v>
      </c>
      <c r="U267" s="66"/>
      <c r="V267" s="47">
        <v>20.6</v>
      </c>
      <c r="X267" s="133">
        <f t="shared" si="58"/>
        <v>4.4600000000000001E-2</v>
      </c>
      <c r="Y267" s="33"/>
      <c r="Z267" s="48">
        <f t="shared" si="59"/>
        <v>593289</v>
      </c>
    </row>
    <row r="268" spans="1:26" s="63" customFormat="1" x14ac:dyDescent="0.2">
      <c r="A268" s="46"/>
      <c r="B268" s="46"/>
      <c r="C268" s="42"/>
      <c r="D268" s="36" t="s">
        <v>164</v>
      </c>
      <c r="E268" s="42"/>
      <c r="F268" s="114">
        <v>51652</v>
      </c>
      <c r="G268" s="42"/>
      <c r="H268" s="43" t="s">
        <v>99</v>
      </c>
      <c r="I268" s="2" t="s">
        <v>94</v>
      </c>
      <c r="J268" s="64">
        <v>-4</v>
      </c>
      <c r="K268" s="42"/>
      <c r="L268" s="87">
        <v>1593245.69</v>
      </c>
      <c r="M268" s="73"/>
      <c r="N268" s="44">
        <v>494104</v>
      </c>
      <c r="O268" s="44"/>
      <c r="P268" s="44">
        <v>1162872</v>
      </c>
      <c r="Q268" s="44"/>
      <c r="R268" s="44">
        <v>58086</v>
      </c>
      <c r="S268" s="42"/>
      <c r="T268" s="46">
        <v>3.65</v>
      </c>
      <c r="U268" s="66"/>
      <c r="V268" s="47">
        <v>20</v>
      </c>
      <c r="X268" s="133">
        <f t="shared" si="58"/>
        <v>3.6499999999999998E-2</v>
      </c>
      <c r="Y268" s="33"/>
      <c r="Z268" s="48">
        <f t="shared" si="59"/>
        <v>494104</v>
      </c>
    </row>
    <row r="269" spans="1:26" s="63" customFormat="1" x14ac:dyDescent="0.2">
      <c r="A269" s="46"/>
      <c r="B269" s="46"/>
      <c r="C269" s="42"/>
      <c r="D269" s="36" t="s">
        <v>165</v>
      </c>
      <c r="E269" s="42"/>
      <c r="F269" s="114">
        <v>51652</v>
      </c>
      <c r="G269" s="42"/>
      <c r="H269" s="43" t="s">
        <v>99</v>
      </c>
      <c r="I269" s="2" t="s">
        <v>94</v>
      </c>
      <c r="J269" s="64">
        <v>-4</v>
      </c>
      <c r="K269" s="42"/>
      <c r="L269" s="87">
        <v>3185257.49</v>
      </c>
      <c r="M269" s="73"/>
      <c r="N269" s="44">
        <v>502459</v>
      </c>
      <c r="O269" s="44"/>
      <c r="P269" s="44">
        <v>2810209</v>
      </c>
      <c r="Q269" s="44"/>
      <c r="R269" s="44">
        <v>136816</v>
      </c>
      <c r="S269" s="42"/>
      <c r="T269" s="46">
        <v>4.3</v>
      </c>
      <c r="U269" s="66"/>
      <c r="V269" s="47">
        <v>20.5</v>
      </c>
      <c r="X269" s="133">
        <f t="shared" si="58"/>
        <v>4.2999999999999997E-2</v>
      </c>
      <c r="Y269" s="33"/>
      <c r="Z269" s="48">
        <f t="shared" si="59"/>
        <v>502459</v>
      </c>
    </row>
    <row r="270" spans="1:26" s="63" customFormat="1" x14ac:dyDescent="0.2">
      <c r="A270" s="46"/>
      <c r="B270" s="46"/>
      <c r="C270" s="42"/>
      <c r="D270" s="36" t="s">
        <v>161</v>
      </c>
      <c r="E270" s="42"/>
      <c r="F270" s="114">
        <v>51652</v>
      </c>
      <c r="G270" s="42"/>
      <c r="H270" s="43" t="s">
        <v>99</v>
      </c>
      <c r="I270" s="2" t="s">
        <v>94</v>
      </c>
      <c r="J270" s="64">
        <v>-4</v>
      </c>
      <c r="K270" s="42"/>
      <c r="L270" s="87">
        <v>217271421.56999999</v>
      </c>
      <c r="M270" s="73"/>
      <c r="N270" s="44">
        <v>96724210.019999996</v>
      </c>
      <c r="O270" s="44"/>
      <c r="P270" s="44">
        <v>129238068</v>
      </c>
      <c r="Q270" s="44"/>
      <c r="R270" s="44">
        <v>6807578</v>
      </c>
      <c r="S270" s="42"/>
      <c r="T270" s="46">
        <v>3.13</v>
      </c>
      <c r="U270" s="66"/>
      <c r="V270" s="47">
        <v>19</v>
      </c>
      <c r="X270" s="133">
        <f t="shared" si="58"/>
        <v>3.1300000000000001E-2</v>
      </c>
      <c r="Y270" s="33"/>
      <c r="Z270" s="48">
        <f t="shared" si="59"/>
        <v>96724210.019999996</v>
      </c>
    </row>
    <row r="271" spans="1:26" s="63" customFormat="1" x14ac:dyDescent="0.2">
      <c r="A271" s="46"/>
      <c r="B271" s="46"/>
      <c r="C271" s="42"/>
      <c r="D271" s="36" t="s">
        <v>173</v>
      </c>
      <c r="E271" s="42"/>
      <c r="F271" s="114">
        <v>50556</v>
      </c>
      <c r="G271" s="42"/>
      <c r="H271" s="43" t="s">
        <v>99</v>
      </c>
      <c r="I271" s="2" t="s">
        <v>94</v>
      </c>
      <c r="J271" s="64">
        <v>-5</v>
      </c>
      <c r="K271" s="42"/>
      <c r="L271" s="87">
        <v>339716.58</v>
      </c>
      <c r="M271" s="73"/>
      <c r="N271" s="44">
        <v>112944</v>
      </c>
      <c r="O271" s="44"/>
      <c r="P271" s="44">
        <v>243758</v>
      </c>
      <c r="Q271" s="44"/>
      <c r="R271" s="44">
        <v>13764</v>
      </c>
      <c r="S271" s="42"/>
      <c r="T271" s="46">
        <v>4.05</v>
      </c>
      <c r="U271" s="66"/>
      <c r="V271" s="47">
        <v>17.7</v>
      </c>
      <c r="X271" s="133">
        <f t="shared" si="58"/>
        <v>4.0500000000000001E-2</v>
      </c>
      <c r="Y271" s="33"/>
      <c r="Z271" s="48">
        <f t="shared" si="59"/>
        <v>112944</v>
      </c>
    </row>
    <row r="272" spans="1:26" s="63" customFormat="1" x14ac:dyDescent="0.2">
      <c r="A272" s="46"/>
      <c r="B272" s="46"/>
      <c r="C272" s="42"/>
      <c r="D272" s="36" t="s">
        <v>172</v>
      </c>
      <c r="E272" s="42"/>
      <c r="F272" s="114">
        <v>50556</v>
      </c>
      <c r="G272" s="42"/>
      <c r="H272" s="43" t="s">
        <v>99</v>
      </c>
      <c r="I272" s="2" t="s">
        <v>94</v>
      </c>
      <c r="J272" s="64">
        <v>-5</v>
      </c>
      <c r="K272" s="42"/>
      <c r="L272" s="87">
        <v>47360621.189999998</v>
      </c>
      <c r="M272" s="73"/>
      <c r="N272" s="44">
        <v>17477008</v>
      </c>
      <c r="O272" s="44"/>
      <c r="P272" s="44">
        <v>32251644</v>
      </c>
      <c r="Q272" s="44"/>
      <c r="R272" s="44">
        <v>1850451</v>
      </c>
      <c r="S272" s="42"/>
      <c r="T272" s="46">
        <v>3.91</v>
      </c>
      <c r="U272" s="66"/>
      <c r="V272" s="47">
        <v>17.399999999999999</v>
      </c>
      <c r="X272" s="133">
        <f t="shared" si="58"/>
        <v>3.9100000000000003E-2</v>
      </c>
      <c r="Y272" s="33"/>
      <c r="Z272" s="48">
        <f t="shared" si="59"/>
        <v>17477008</v>
      </c>
    </row>
    <row r="273" spans="1:26" s="63" customFormat="1" x14ac:dyDescent="0.2">
      <c r="A273" s="46"/>
      <c r="B273" s="46"/>
      <c r="C273" s="42"/>
      <c r="D273" s="36" t="s">
        <v>132</v>
      </c>
      <c r="E273" s="42"/>
      <c r="F273" s="114">
        <v>52382</v>
      </c>
      <c r="G273" s="42"/>
      <c r="H273" s="43" t="s">
        <v>99</v>
      </c>
      <c r="I273" s="2" t="s">
        <v>94</v>
      </c>
      <c r="J273" s="64">
        <v>-5</v>
      </c>
      <c r="K273" s="42"/>
      <c r="L273" s="87">
        <v>24295500.98</v>
      </c>
      <c r="M273" s="73"/>
      <c r="N273" s="44">
        <v>6628499</v>
      </c>
      <c r="O273" s="44"/>
      <c r="P273" s="44">
        <v>18881777</v>
      </c>
      <c r="Q273" s="44"/>
      <c r="R273" s="44">
        <v>871009</v>
      </c>
      <c r="S273" s="42"/>
      <c r="T273" s="46">
        <v>3.59</v>
      </c>
      <c r="U273" s="66"/>
      <c r="V273" s="47">
        <v>21.7</v>
      </c>
      <c r="X273" s="133">
        <f t="shared" si="58"/>
        <v>3.5900000000000001E-2</v>
      </c>
      <c r="Y273" s="33"/>
      <c r="Z273" s="48">
        <f t="shared" si="59"/>
        <v>6628499</v>
      </c>
    </row>
    <row r="274" spans="1:26" s="63" customFormat="1" x14ac:dyDescent="0.2">
      <c r="A274" s="46"/>
      <c r="B274" s="46"/>
      <c r="C274" s="42"/>
      <c r="D274" s="36" t="s">
        <v>133</v>
      </c>
      <c r="E274" s="42"/>
      <c r="F274" s="114">
        <v>52382</v>
      </c>
      <c r="G274" s="42"/>
      <c r="H274" s="43" t="s">
        <v>99</v>
      </c>
      <c r="I274" s="2" t="s">
        <v>94</v>
      </c>
      <c r="J274" s="64">
        <v>-5</v>
      </c>
      <c r="K274" s="42"/>
      <c r="L274" s="87">
        <v>18042161.989999998</v>
      </c>
      <c r="M274" s="73"/>
      <c r="N274" s="44">
        <v>7280721</v>
      </c>
      <c r="O274" s="44"/>
      <c r="P274" s="44">
        <v>11663549</v>
      </c>
      <c r="Q274" s="44"/>
      <c r="R274" s="44">
        <v>556330</v>
      </c>
      <c r="S274" s="42"/>
      <c r="T274" s="46">
        <v>3.08</v>
      </c>
      <c r="U274" s="66"/>
      <c r="V274" s="47">
        <v>21</v>
      </c>
      <c r="X274" s="133">
        <f t="shared" si="58"/>
        <v>3.0800000000000001E-2</v>
      </c>
      <c r="Y274" s="33"/>
      <c r="Z274" s="48">
        <f t="shared" si="59"/>
        <v>7280721</v>
      </c>
    </row>
    <row r="275" spans="1:26" s="63" customFormat="1" x14ac:dyDescent="0.2">
      <c r="A275" s="46"/>
      <c r="B275" s="46"/>
      <c r="C275" s="42"/>
      <c r="D275" s="36" t="s">
        <v>134</v>
      </c>
      <c r="E275" s="42"/>
      <c r="F275" s="114">
        <v>52382</v>
      </c>
      <c r="G275" s="42"/>
      <c r="H275" s="43" t="s">
        <v>99</v>
      </c>
      <c r="I275" s="2" t="s">
        <v>94</v>
      </c>
      <c r="J275" s="64">
        <v>-5</v>
      </c>
      <c r="K275" s="42"/>
      <c r="L275" s="87">
        <v>18164568.670000002</v>
      </c>
      <c r="M275" s="73"/>
      <c r="N275" s="44">
        <v>7110718</v>
      </c>
      <c r="O275" s="44"/>
      <c r="P275" s="44">
        <v>11962079</v>
      </c>
      <c r="Q275" s="44"/>
      <c r="R275" s="44">
        <v>568581</v>
      </c>
      <c r="S275" s="42"/>
      <c r="T275" s="46">
        <v>3.13</v>
      </c>
      <c r="U275" s="66"/>
      <c r="V275" s="47">
        <v>21</v>
      </c>
      <c r="X275" s="133">
        <f t="shared" si="58"/>
        <v>3.1300000000000001E-2</v>
      </c>
      <c r="Y275" s="33"/>
      <c r="Z275" s="48">
        <f t="shared" si="59"/>
        <v>7110718</v>
      </c>
    </row>
    <row r="276" spans="1:26" s="63" customFormat="1" x14ac:dyDescent="0.2">
      <c r="A276" s="46"/>
      <c r="B276" s="46"/>
      <c r="C276" s="42"/>
      <c r="D276" s="36" t="s">
        <v>135</v>
      </c>
      <c r="E276" s="42"/>
      <c r="F276" s="114">
        <v>52382</v>
      </c>
      <c r="G276" s="42"/>
      <c r="H276" s="43" t="s">
        <v>99</v>
      </c>
      <c r="I276" s="2" t="s">
        <v>94</v>
      </c>
      <c r="J276" s="64">
        <v>-5</v>
      </c>
      <c r="K276" s="42"/>
      <c r="L276" s="87">
        <v>17407177.300000001</v>
      </c>
      <c r="M276" s="73"/>
      <c r="N276" s="44">
        <v>7284856</v>
      </c>
      <c r="O276" s="44"/>
      <c r="P276" s="44">
        <v>10992680</v>
      </c>
      <c r="Q276" s="44"/>
      <c r="R276" s="44">
        <v>526649</v>
      </c>
      <c r="S276" s="42"/>
      <c r="T276" s="46">
        <v>3.03</v>
      </c>
      <c r="U276" s="66"/>
      <c r="V276" s="47">
        <v>20.9</v>
      </c>
      <c r="X276" s="133">
        <f t="shared" si="58"/>
        <v>3.0300000000000001E-2</v>
      </c>
      <c r="Y276" s="33"/>
      <c r="Z276" s="48">
        <f t="shared" si="59"/>
        <v>7284856</v>
      </c>
    </row>
    <row r="277" spans="1:26" s="63" customFormat="1" x14ac:dyDescent="0.2">
      <c r="A277" s="46"/>
      <c r="B277" s="46"/>
      <c r="C277" s="42"/>
      <c r="D277" s="36" t="s">
        <v>136</v>
      </c>
      <c r="E277" s="42"/>
      <c r="F277" s="114">
        <v>52382</v>
      </c>
      <c r="G277" s="42"/>
      <c r="H277" s="43" t="s">
        <v>99</v>
      </c>
      <c r="I277" s="2" t="s">
        <v>94</v>
      </c>
      <c r="J277" s="64">
        <v>-5</v>
      </c>
      <c r="K277" s="42"/>
      <c r="L277" s="88">
        <v>1361367.75</v>
      </c>
      <c r="M277" s="73"/>
      <c r="N277" s="70">
        <v>298805</v>
      </c>
      <c r="O277" s="44"/>
      <c r="P277" s="70">
        <v>1130631</v>
      </c>
      <c r="Q277" s="44"/>
      <c r="R277" s="70">
        <v>51651</v>
      </c>
      <c r="S277" s="42"/>
      <c r="T277" s="46">
        <v>3.79</v>
      </c>
      <c r="U277" s="66"/>
      <c r="V277" s="47">
        <v>21.9</v>
      </c>
      <c r="X277" s="133">
        <f t="shared" si="58"/>
        <v>3.7900000000000003E-2</v>
      </c>
      <c r="Y277" s="33"/>
      <c r="Z277" s="48">
        <f t="shared" si="59"/>
        <v>298805</v>
      </c>
    </row>
    <row r="278" spans="1:26" s="63" customFormat="1" x14ac:dyDescent="0.2">
      <c r="A278" s="46"/>
      <c r="B278" s="46"/>
      <c r="C278" s="42"/>
      <c r="D278" s="42"/>
      <c r="E278" s="42"/>
      <c r="F278" s="114"/>
      <c r="G278" s="42"/>
      <c r="H278" s="43"/>
      <c r="I278" s="42"/>
      <c r="J278" s="64"/>
      <c r="K278" s="42"/>
      <c r="L278" s="89"/>
      <c r="M278" s="65"/>
      <c r="N278" s="72"/>
      <c r="O278" s="65"/>
      <c r="P278" s="72"/>
      <c r="Q278" s="65"/>
      <c r="R278" s="72"/>
      <c r="S278" s="42"/>
      <c r="T278" s="46"/>
      <c r="U278" s="66"/>
      <c r="V278" s="47"/>
    </row>
    <row r="279" spans="1:26" s="63" customFormat="1" x14ac:dyDescent="0.2">
      <c r="A279" s="46"/>
      <c r="B279" s="46"/>
      <c r="C279" s="42" t="s">
        <v>50</v>
      </c>
      <c r="D279" s="42"/>
      <c r="E279" s="42"/>
      <c r="F279" s="114"/>
      <c r="G279" s="42"/>
      <c r="H279" s="43"/>
      <c r="I279" s="42"/>
      <c r="J279" s="64"/>
      <c r="K279" s="42"/>
      <c r="L279" s="89">
        <f>SUBTOTAL(9,L260:L277)</f>
        <v>565959757.3499999</v>
      </c>
      <c r="M279" s="65"/>
      <c r="N279" s="72">
        <f>SUBTOTAL(9,N260:N277)</f>
        <v>248810789.01999998</v>
      </c>
      <c r="O279" s="65"/>
      <c r="P279" s="72">
        <f>SUBTOTAL(9,P260:P277)</f>
        <v>343014052</v>
      </c>
      <c r="Q279" s="65"/>
      <c r="R279" s="72">
        <f>SUBTOTAL(9,R260:R277)</f>
        <v>20229601</v>
      </c>
      <c r="S279" s="42"/>
      <c r="T279" s="46">
        <f>ROUND(R279/L279*100,2)</f>
        <v>3.57</v>
      </c>
      <c r="U279" s="66"/>
      <c r="V279" s="47">
        <f>ROUND(P279/R279,1)</f>
        <v>17</v>
      </c>
      <c r="X279" s="133">
        <f t="shared" ref="X279" si="60">ROUND(+T279/100,4)</f>
        <v>3.5700000000000003E-2</v>
      </c>
      <c r="Y279" s="33"/>
      <c r="Z279" s="48">
        <f t="shared" ref="Z279" si="61">+N279</f>
        <v>248810789.01999998</v>
      </c>
    </row>
    <row r="280" spans="1:26" s="63" customFormat="1" x14ac:dyDescent="0.2">
      <c r="A280" s="46"/>
      <c r="B280" s="46"/>
      <c r="C280" s="42"/>
      <c r="D280" s="42"/>
      <c r="E280" s="42"/>
      <c r="F280" s="114"/>
      <c r="G280" s="42"/>
      <c r="H280" s="43"/>
      <c r="I280" s="42"/>
      <c r="J280" s="64"/>
      <c r="K280" s="42"/>
      <c r="L280" s="89"/>
      <c r="M280" s="65"/>
      <c r="N280" s="72"/>
      <c r="O280" s="65"/>
      <c r="P280" s="72"/>
      <c r="Q280" s="65"/>
      <c r="R280" s="72"/>
      <c r="S280" s="42"/>
      <c r="T280" s="46"/>
      <c r="U280" s="66"/>
      <c r="V280" s="47"/>
    </row>
    <row r="281" spans="1:26" s="63" customFormat="1" x14ac:dyDescent="0.2">
      <c r="A281" s="46"/>
      <c r="B281" s="46"/>
      <c r="C281" s="42"/>
      <c r="D281" s="42"/>
      <c r="E281" s="42"/>
      <c r="F281" s="114"/>
      <c r="G281" s="42"/>
      <c r="H281" s="43"/>
      <c r="I281" s="42"/>
      <c r="J281" s="64"/>
      <c r="K281" s="42"/>
      <c r="L281" s="89"/>
      <c r="M281" s="65"/>
      <c r="N281" s="72"/>
      <c r="O281" s="65"/>
      <c r="P281" s="72"/>
      <c r="Q281" s="65"/>
      <c r="R281" s="72"/>
      <c r="S281" s="42"/>
      <c r="T281" s="46"/>
      <c r="U281" s="66"/>
      <c r="V281" s="47"/>
    </row>
    <row r="282" spans="1:26" s="63" customFormat="1" x14ac:dyDescent="0.2">
      <c r="A282" s="46">
        <v>344</v>
      </c>
      <c r="B282" s="46"/>
      <c r="C282" s="42" t="s">
        <v>51</v>
      </c>
      <c r="E282" s="42"/>
      <c r="F282" s="114"/>
      <c r="G282" s="42"/>
      <c r="H282" s="43"/>
      <c r="I282" s="42"/>
      <c r="J282" s="64"/>
      <c r="K282" s="42"/>
      <c r="L282" s="91"/>
      <c r="M282" s="49"/>
      <c r="N282" s="49"/>
      <c r="O282" s="65"/>
      <c r="P282" s="49"/>
      <c r="Q282" s="65"/>
      <c r="R282" s="49"/>
      <c r="S282" s="42"/>
      <c r="T282" s="46"/>
      <c r="U282" s="66"/>
      <c r="V282" s="47"/>
    </row>
    <row r="283" spans="1:26" s="63" customFormat="1" x14ac:dyDescent="0.2">
      <c r="A283" s="46"/>
      <c r="B283" s="46"/>
      <c r="C283" s="42"/>
      <c r="D283" s="36" t="s">
        <v>119</v>
      </c>
      <c r="E283" s="42"/>
      <c r="F283" s="114">
        <v>49095</v>
      </c>
      <c r="G283" s="42"/>
      <c r="H283" s="43" t="s">
        <v>193</v>
      </c>
      <c r="I283" s="2" t="s">
        <v>94</v>
      </c>
      <c r="J283" s="64">
        <v>-5</v>
      </c>
      <c r="K283" s="42"/>
      <c r="L283" s="87">
        <v>31366266.41</v>
      </c>
      <c r="M283" s="73"/>
      <c r="N283" s="44">
        <v>22544593</v>
      </c>
      <c r="O283" s="44"/>
      <c r="P283" s="44">
        <v>10389987</v>
      </c>
      <c r="Q283" s="44"/>
      <c r="R283" s="44">
        <v>707367</v>
      </c>
      <c r="S283" s="42"/>
      <c r="T283" s="46">
        <v>2.2599999999999998</v>
      </c>
      <c r="U283" s="66"/>
      <c r="V283" s="47">
        <v>14.7</v>
      </c>
      <c r="X283" s="133">
        <f t="shared" ref="X283:X296" si="62">ROUND(+T283/100,4)</f>
        <v>2.2599999999999999E-2</v>
      </c>
      <c r="Y283" s="33"/>
      <c r="Z283" s="48">
        <f t="shared" ref="Z283:Z296" si="63">+N283</f>
        <v>22544593</v>
      </c>
    </row>
    <row r="284" spans="1:26" s="63" customFormat="1" x14ac:dyDescent="0.2">
      <c r="A284" s="46"/>
      <c r="B284" s="46"/>
      <c r="C284" s="42"/>
      <c r="D284" s="36" t="s">
        <v>128</v>
      </c>
      <c r="E284" s="42"/>
      <c r="F284" s="114">
        <v>49095</v>
      </c>
      <c r="G284" s="42"/>
      <c r="H284" s="43" t="s">
        <v>193</v>
      </c>
      <c r="I284" s="2" t="s">
        <v>94</v>
      </c>
      <c r="J284" s="64">
        <v>-5</v>
      </c>
      <c r="K284" s="42"/>
      <c r="L284" s="87">
        <v>2570465.7599999998</v>
      </c>
      <c r="M284" s="73"/>
      <c r="N284" s="44">
        <v>1851312</v>
      </c>
      <c r="O284" s="44"/>
      <c r="P284" s="44">
        <v>847677</v>
      </c>
      <c r="Q284" s="44"/>
      <c r="R284" s="44">
        <v>58912</v>
      </c>
      <c r="S284" s="42"/>
      <c r="T284" s="46">
        <v>2.29</v>
      </c>
      <c r="U284" s="66"/>
      <c r="V284" s="47">
        <v>14.4</v>
      </c>
      <c r="X284" s="133">
        <f t="shared" si="62"/>
        <v>2.29E-2</v>
      </c>
      <c r="Y284" s="33"/>
      <c r="Z284" s="48">
        <f t="shared" si="63"/>
        <v>1851312</v>
      </c>
    </row>
    <row r="285" spans="1:26" s="63" customFormat="1" x14ac:dyDescent="0.2">
      <c r="A285" s="46"/>
      <c r="B285" s="46"/>
      <c r="C285" s="42"/>
      <c r="D285" s="36" t="s">
        <v>129</v>
      </c>
      <c r="E285" s="42"/>
      <c r="F285" s="114">
        <v>49095</v>
      </c>
      <c r="G285" s="42"/>
      <c r="H285" s="43" t="s">
        <v>193</v>
      </c>
      <c r="I285" s="2" t="s">
        <v>94</v>
      </c>
      <c r="J285" s="64">
        <v>-5</v>
      </c>
      <c r="K285" s="42"/>
      <c r="L285" s="87">
        <v>2532001.21</v>
      </c>
      <c r="M285" s="73"/>
      <c r="N285" s="44">
        <v>1803253</v>
      </c>
      <c r="O285" s="44"/>
      <c r="P285" s="44">
        <v>855348</v>
      </c>
      <c r="Q285" s="44"/>
      <c r="R285" s="44">
        <v>59318</v>
      </c>
      <c r="S285" s="42"/>
      <c r="T285" s="46">
        <v>2.34</v>
      </c>
      <c r="U285" s="66"/>
      <c r="V285" s="47">
        <v>14.4</v>
      </c>
      <c r="X285" s="133">
        <f t="shared" si="62"/>
        <v>2.3400000000000001E-2</v>
      </c>
      <c r="Y285" s="33"/>
      <c r="Z285" s="48">
        <f t="shared" si="63"/>
        <v>1803253</v>
      </c>
    </row>
    <row r="286" spans="1:26" s="63" customFormat="1" x14ac:dyDescent="0.2">
      <c r="A286" s="46"/>
      <c r="B286" s="46"/>
      <c r="C286" s="42"/>
      <c r="D286" s="36" t="s">
        <v>130</v>
      </c>
      <c r="E286" s="42"/>
      <c r="F286" s="114">
        <v>49095</v>
      </c>
      <c r="G286" s="42"/>
      <c r="H286" s="43" t="s">
        <v>193</v>
      </c>
      <c r="I286" s="2" t="s">
        <v>94</v>
      </c>
      <c r="J286" s="64">
        <v>-5</v>
      </c>
      <c r="K286" s="42"/>
      <c r="L286" s="87">
        <v>2529647.3199999998</v>
      </c>
      <c r="M286" s="73"/>
      <c r="N286" s="44">
        <v>1807522</v>
      </c>
      <c r="O286" s="44"/>
      <c r="P286" s="44">
        <v>848608</v>
      </c>
      <c r="Q286" s="44"/>
      <c r="R286" s="44">
        <v>58886</v>
      </c>
      <c r="S286" s="42"/>
      <c r="T286" s="46">
        <v>2.33</v>
      </c>
      <c r="U286" s="66"/>
      <c r="V286" s="47">
        <v>14.4</v>
      </c>
      <c r="X286" s="133">
        <f t="shared" si="62"/>
        <v>2.3300000000000001E-2</v>
      </c>
      <c r="Y286" s="33"/>
      <c r="Z286" s="48">
        <f t="shared" si="63"/>
        <v>1807522</v>
      </c>
    </row>
    <row r="287" spans="1:26" s="63" customFormat="1" x14ac:dyDescent="0.2">
      <c r="A287" s="46"/>
      <c r="B287" s="46"/>
      <c r="C287" s="42"/>
      <c r="D287" s="36" t="s">
        <v>131</v>
      </c>
      <c r="E287" s="42"/>
      <c r="F287" s="114">
        <v>52382</v>
      </c>
      <c r="G287" s="42"/>
      <c r="H287" s="43" t="s">
        <v>193</v>
      </c>
      <c r="I287" s="2" t="s">
        <v>94</v>
      </c>
      <c r="J287" s="64">
        <v>-6</v>
      </c>
      <c r="K287" s="42"/>
      <c r="L287" s="87">
        <v>114748831.3</v>
      </c>
      <c r="M287" s="73"/>
      <c r="N287" s="44">
        <v>78751827.700000003</v>
      </c>
      <c r="O287" s="44"/>
      <c r="P287" s="44">
        <v>42881933</v>
      </c>
      <c r="Q287" s="44"/>
      <c r="R287" s="44">
        <v>2129501</v>
      </c>
      <c r="S287" s="42"/>
      <c r="T287" s="46">
        <v>1.86</v>
      </c>
      <c r="U287" s="66"/>
      <c r="V287" s="47">
        <v>20.100000000000001</v>
      </c>
      <c r="X287" s="133">
        <f t="shared" si="62"/>
        <v>1.8599999999999998E-2</v>
      </c>
      <c r="Y287" s="33"/>
      <c r="Z287" s="48">
        <f t="shared" si="63"/>
        <v>78751827.700000003</v>
      </c>
    </row>
    <row r="288" spans="1:26" s="63" customFormat="1" x14ac:dyDescent="0.2">
      <c r="A288" s="46"/>
      <c r="B288" s="46"/>
      <c r="C288" s="42"/>
      <c r="D288" s="36" t="s">
        <v>160</v>
      </c>
      <c r="E288" s="42"/>
      <c r="F288" s="114">
        <v>46904</v>
      </c>
      <c r="G288" s="42"/>
      <c r="H288" s="43" t="s">
        <v>193</v>
      </c>
      <c r="I288" s="2" t="s">
        <v>94</v>
      </c>
      <c r="J288" s="64">
        <v>-4</v>
      </c>
      <c r="K288" s="42"/>
      <c r="L288" s="87">
        <v>9930571.2300000004</v>
      </c>
      <c r="M288" s="73"/>
      <c r="N288" s="44">
        <v>8763943</v>
      </c>
      <c r="O288" s="44"/>
      <c r="P288" s="44">
        <v>1563851</v>
      </c>
      <c r="Q288" s="44"/>
      <c r="R288" s="44">
        <v>170856</v>
      </c>
      <c r="S288" s="42"/>
      <c r="T288" s="46">
        <v>1.72</v>
      </c>
      <c r="U288" s="66"/>
      <c r="V288" s="47">
        <v>9.1999999999999993</v>
      </c>
      <c r="X288" s="133">
        <f t="shared" si="62"/>
        <v>1.72E-2</v>
      </c>
      <c r="Y288" s="33"/>
      <c r="Z288" s="48">
        <f t="shared" si="63"/>
        <v>8763943</v>
      </c>
    </row>
    <row r="289" spans="1:26" s="63" customFormat="1" x14ac:dyDescent="0.2">
      <c r="A289" s="46"/>
      <c r="B289" s="46"/>
      <c r="C289" s="42"/>
      <c r="D289" s="36" t="s">
        <v>161</v>
      </c>
      <c r="E289" s="42"/>
      <c r="F289" s="114">
        <v>51652</v>
      </c>
      <c r="G289" s="42"/>
      <c r="H289" s="43" t="s">
        <v>193</v>
      </c>
      <c r="I289" s="2" t="s">
        <v>94</v>
      </c>
      <c r="J289" s="64">
        <v>-4</v>
      </c>
      <c r="K289" s="42"/>
      <c r="L289" s="87">
        <v>70466112.280000001</v>
      </c>
      <c r="M289" s="73"/>
      <c r="N289" s="44">
        <v>47603967</v>
      </c>
      <c r="O289" s="44"/>
      <c r="P289" s="44">
        <v>25680790</v>
      </c>
      <c r="Q289" s="44"/>
      <c r="R289" s="44">
        <v>1349765</v>
      </c>
      <c r="S289" s="42"/>
      <c r="T289" s="46">
        <v>1.92</v>
      </c>
      <c r="U289" s="66"/>
      <c r="V289" s="47">
        <v>19</v>
      </c>
      <c r="X289" s="133">
        <f t="shared" si="62"/>
        <v>1.9199999999999998E-2</v>
      </c>
      <c r="Y289" s="33"/>
      <c r="Z289" s="48">
        <f t="shared" si="63"/>
        <v>47603967</v>
      </c>
    </row>
    <row r="290" spans="1:26" s="63" customFormat="1" x14ac:dyDescent="0.2">
      <c r="A290" s="46"/>
      <c r="B290" s="46"/>
      <c r="C290" s="42"/>
      <c r="D290" s="36" t="s">
        <v>172</v>
      </c>
      <c r="E290" s="42"/>
      <c r="F290" s="114">
        <v>50556</v>
      </c>
      <c r="G290" s="42"/>
      <c r="H290" s="43" t="s">
        <v>193</v>
      </c>
      <c r="I290" s="2" t="s">
        <v>94</v>
      </c>
      <c r="J290" s="64">
        <v>-5</v>
      </c>
      <c r="K290" s="42"/>
      <c r="L290" s="87">
        <v>25371949.109999999</v>
      </c>
      <c r="M290" s="73"/>
      <c r="N290" s="44">
        <v>17355203</v>
      </c>
      <c r="O290" s="44"/>
      <c r="P290" s="44">
        <v>9285344</v>
      </c>
      <c r="Q290" s="44"/>
      <c r="R290" s="44">
        <v>540258</v>
      </c>
      <c r="S290" s="42"/>
      <c r="T290" s="46">
        <v>2.13</v>
      </c>
      <c r="U290" s="66"/>
      <c r="V290" s="47">
        <v>17.2</v>
      </c>
      <c r="X290" s="133">
        <f t="shared" si="62"/>
        <v>2.1299999999999999E-2</v>
      </c>
      <c r="Y290" s="33"/>
      <c r="Z290" s="48">
        <f t="shared" si="63"/>
        <v>17355203</v>
      </c>
    </row>
    <row r="291" spans="1:26" s="63" customFormat="1" x14ac:dyDescent="0.2">
      <c r="A291" s="46"/>
      <c r="B291" s="46"/>
      <c r="C291" s="42"/>
      <c r="D291" s="36" t="s">
        <v>176</v>
      </c>
      <c r="E291" s="42"/>
      <c r="F291" s="114">
        <v>46904</v>
      </c>
      <c r="G291" s="42"/>
      <c r="H291" s="43" t="s">
        <v>193</v>
      </c>
      <c r="I291" s="2" t="s">
        <v>94</v>
      </c>
      <c r="J291" s="64">
        <v>-4</v>
      </c>
      <c r="K291" s="42"/>
      <c r="L291" s="87">
        <v>1950116.19</v>
      </c>
      <c r="M291" s="73"/>
      <c r="N291" s="44">
        <v>1532677</v>
      </c>
      <c r="O291" s="44"/>
      <c r="P291" s="44">
        <v>495444</v>
      </c>
      <c r="Q291" s="44"/>
      <c r="R291" s="44">
        <v>53151</v>
      </c>
      <c r="S291" s="42"/>
      <c r="T291" s="46">
        <v>2.73</v>
      </c>
      <c r="U291" s="66"/>
      <c r="V291" s="47">
        <v>9.3000000000000007</v>
      </c>
      <c r="X291" s="133">
        <f t="shared" si="62"/>
        <v>2.7300000000000001E-2</v>
      </c>
      <c r="Y291" s="33"/>
      <c r="Z291" s="48">
        <f t="shared" si="63"/>
        <v>1532677</v>
      </c>
    </row>
    <row r="292" spans="1:26" s="63" customFormat="1" x14ac:dyDescent="0.2">
      <c r="A292" s="46"/>
      <c r="B292" s="46"/>
      <c r="C292" s="42"/>
      <c r="D292" s="36" t="s">
        <v>132</v>
      </c>
      <c r="E292" s="42"/>
      <c r="F292" s="114">
        <v>52382</v>
      </c>
      <c r="G292" s="42"/>
      <c r="H292" s="43" t="s">
        <v>193</v>
      </c>
      <c r="I292" s="2" t="s">
        <v>94</v>
      </c>
      <c r="J292" s="64">
        <v>-5</v>
      </c>
      <c r="K292" s="42"/>
      <c r="L292" s="87">
        <v>4059676.06</v>
      </c>
      <c r="M292" s="73"/>
      <c r="N292" s="44">
        <v>2423912</v>
      </c>
      <c r="O292" s="44"/>
      <c r="P292" s="44">
        <v>1838748</v>
      </c>
      <c r="Q292" s="44"/>
      <c r="R292" s="44">
        <v>86003</v>
      </c>
      <c r="S292" s="42"/>
      <c r="T292" s="46">
        <v>2.12</v>
      </c>
      <c r="U292" s="66"/>
      <c r="V292" s="47">
        <v>21.4</v>
      </c>
      <c r="X292" s="133">
        <f t="shared" si="62"/>
        <v>2.12E-2</v>
      </c>
      <c r="Y292" s="33"/>
      <c r="Z292" s="48">
        <f t="shared" si="63"/>
        <v>2423912</v>
      </c>
    </row>
    <row r="293" spans="1:26" s="63" customFormat="1" x14ac:dyDescent="0.2">
      <c r="A293" s="46"/>
      <c r="B293" s="46"/>
      <c r="C293" s="42"/>
      <c r="D293" s="36" t="s">
        <v>133</v>
      </c>
      <c r="E293" s="42"/>
      <c r="F293" s="114">
        <v>52382</v>
      </c>
      <c r="G293" s="42"/>
      <c r="H293" s="43" t="s">
        <v>193</v>
      </c>
      <c r="I293" s="2" t="s">
        <v>94</v>
      </c>
      <c r="J293" s="64">
        <v>-5</v>
      </c>
      <c r="K293" s="42"/>
      <c r="L293" s="87">
        <v>4059676.06</v>
      </c>
      <c r="M293" s="73"/>
      <c r="N293" s="44">
        <v>2423913</v>
      </c>
      <c r="O293" s="44"/>
      <c r="P293" s="44">
        <v>1838747</v>
      </c>
      <c r="Q293" s="44"/>
      <c r="R293" s="44">
        <v>86003</v>
      </c>
      <c r="S293" s="42"/>
      <c r="T293" s="46">
        <v>2.12</v>
      </c>
      <c r="U293" s="66"/>
      <c r="V293" s="47">
        <v>21.4</v>
      </c>
      <c r="X293" s="133">
        <f t="shared" si="62"/>
        <v>2.12E-2</v>
      </c>
      <c r="Y293" s="33"/>
      <c r="Z293" s="48">
        <f t="shared" si="63"/>
        <v>2423913</v>
      </c>
    </row>
    <row r="294" spans="1:26" s="63" customFormat="1" x14ac:dyDescent="0.2">
      <c r="A294" s="46"/>
      <c r="B294" s="46"/>
      <c r="C294" s="42"/>
      <c r="D294" s="36" t="s">
        <v>134</v>
      </c>
      <c r="E294" s="42"/>
      <c r="F294" s="114">
        <v>52382</v>
      </c>
      <c r="G294" s="42"/>
      <c r="H294" s="43" t="s">
        <v>193</v>
      </c>
      <c r="I294" s="2" t="s">
        <v>94</v>
      </c>
      <c r="J294" s="64">
        <v>-5</v>
      </c>
      <c r="K294" s="42"/>
      <c r="L294" s="87">
        <v>4059676.06</v>
      </c>
      <c r="M294" s="73"/>
      <c r="N294" s="44">
        <v>2423912</v>
      </c>
      <c r="O294" s="44"/>
      <c r="P294" s="44">
        <v>1838748</v>
      </c>
      <c r="Q294" s="44"/>
      <c r="R294" s="44">
        <v>86003</v>
      </c>
      <c r="S294" s="42"/>
      <c r="T294" s="46">
        <v>2.12</v>
      </c>
      <c r="U294" s="66"/>
      <c r="V294" s="47">
        <v>21.4</v>
      </c>
      <c r="X294" s="133">
        <f t="shared" si="62"/>
        <v>2.12E-2</v>
      </c>
      <c r="Y294" s="33"/>
      <c r="Z294" s="48">
        <f t="shared" si="63"/>
        <v>2423912</v>
      </c>
    </row>
    <row r="295" spans="1:26" s="63" customFormat="1" x14ac:dyDescent="0.2">
      <c r="A295" s="46"/>
      <c r="B295" s="46"/>
      <c r="C295" s="42"/>
      <c r="D295" s="36" t="s">
        <v>135</v>
      </c>
      <c r="E295" s="42"/>
      <c r="F295" s="114">
        <v>52382</v>
      </c>
      <c r="G295" s="42"/>
      <c r="H295" s="43" t="s">
        <v>193</v>
      </c>
      <c r="I295" s="2" t="s">
        <v>94</v>
      </c>
      <c r="J295" s="64">
        <v>-5</v>
      </c>
      <c r="K295" s="42"/>
      <c r="L295" s="87">
        <v>4059676.06</v>
      </c>
      <c r="M295" s="73"/>
      <c r="N295" s="44">
        <v>2423913</v>
      </c>
      <c r="O295" s="44"/>
      <c r="P295" s="44">
        <v>1838747</v>
      </c>
      <c r="Q295" s="44"/>
      <c r="R295" s="44">
        <v>86003</v>
      </c>
      <c r="S295" s="42"/>
      <c r="T295" s="46">
        <v>2.12</v>
      </c>
      <c r="U295" s="66"/>
      <c r="V295" s="47">
        <v>21.4</v>
      </c>
      <c r="X295" s="133">
        <f t="shared" si="62"/>
        <v>2.12E-2</v>
      </c>
      <c r="Y295" s="33"/>
      <c r="Z295" s="48">
        <f t="shared" si="63"/>
        <v>2423913</v>
      </c>
    </row>
    <row r="296" spans="1:26" s="33" customFormat="1" x14ac:dyDescent="0.2">
      <c r="A296" s="5"/>
      <c r="B296" s="5"/>
      <c r="C296" s="2"/>
      <c r="D296" s="36" t="s">
        <v>136</v>
      </c>
      <c r="E296" s="2"/>
      <c r="F296" s="114">
        <v>52382</v>
      </c>
      <c r="G296" s="2"/>
      <c r="H296" s="34" t="s">
        <v>193</v>
      </c>
      <c r="I296" s="2" t="s">
        <v>94</v>
      </c>
      <c r="J296" s="35">
        <v>-5</v>
      </c>
      <c r="K296" s="2"/>
      <c r="L296" s="84">
        <v>99306.82</v>
      </c>
      <c r="M296" s="74"/>
      <c r="N296" s="41">
        <v>20644</v>
      </c>
      <c r="O296" s="39"/>
      <c r="P296" s="41">
        <v>83628</v>
      </c>
      <c r="Q296" s="39"/>
      <c r="R296" s="41">
        <v>3590</v>
      </c>
      <c r="S296" s="2"/>
      <c r="T296" s="5">
        <v>3.62</v>
      </c>
      <c r="U296" s="11"/>
      <c r="V296" s="10">
        <v>23.3</v>
      </c>
      <c r="X296" s="133">
        <f t="shared" si="62"/>
        <v>3.6200000000000003E-2</v>
      </c>
      <c r="Z296" s="48">
        <f t="shared" si="63"/>
        <v>20644</v>
      </c>
    </row>
    <row r="297" spans="1:26" s="33" customFormat="1" x14ac:dyDescent="0.2">
      <c r="A297" s="5"/>
      <c r="B297" s="5"/>
      <c r="C297" s="2"/>
      <c r="D297" s="2"/>
      <c r="E297" s="2"/>
      <c r="F297" s="114"/>
      <c r="G297" s="2"/>
      <c r="H297" s="34"/>
      <c r="I297" s="2"/>
      <c r="J297" s="35"/>
      <c r="K297" s="2"/>
      <c r="L297" s="85"/>
      <c r="M297" s="48"/>
      <c r="N297" s="48"/>
      <c r="O297" s="38"/>
      <c r="P297" s="49"/>
      <c r="Q297" s="38"/>
      <c r="R297" s="48"/>
      <c r="S297" s="2"/>
      <c r="T297" s="5"/>
      <c r="U297" s="11"/>
      <c r="V297" s="10"/>
    </row>
    <row r="298" spans="1:26" s="33" customFormat="1" x14ac:dyDescent="0.2">
      <c r="A298" s="5"/>
      <c r="B298" s="5"/>
      <c r="C298" s="2" t="s">
        <v>52</v>
      </c>
      <c r="D298" s="2"/>
      <c r="E298" s="2"/>
      <c r="F298" s="114"/>
      <c r="G298" s="2"/>
      <c r="H298" s="34"/>
      <c r="I298" s="2"/>
      <c r="J298" s="35"/>
      <c r="K298" s="2"/>
      <c r="L298" s="91">
        <f>SUBTOTAL(9,L283:L296)</f>
        <v>277803971.87</v>
      </c>
      <c r="M298" s="49"/>
      <c r="N298" s="49">
        <f>SUBTOTAL(9,N283:N296)</f>
        <v>191730591.69999999</v>
      </c>
      <c r="O298" s="65"/>
      <c r="P298" s="49">
        <f>SUBTOTAL(9,P283:P296)</f>
        <v>100287600</v>
      </c>
      <c r="Q298" s="65"/>
      <c r="R298" s="49">
        <f>SUBTOTAL(9,R283:R296)</f>
        <v>5475616</v>
      </c>
      <c r="S298" s="42"/>
      <c r="T298" s="46">
        <f>ROUND(R298/L298*100,2)</f>
        <v>1.97</v>
      </c>
      <c r="U298" s="66"/>
      <c r="V298" s="47">
        <f>ROUND(P298/R298,1)</f>
        <v>18.3</v>
      </c>
      <c r="X298" s="133">
        <f t="shared" ref="X298" si="64">ROUND(+T298/100,4)</f>
        <v>1.9699999999999999E-2</v>
      </c>
      <c r="Z298" s="48">
        <f t="shared" ref="Z298" si="65">+N298</f>
        <v>191730591.69999999</v>
      </c>
    </row>
    <row r="299" spans="1:26" s="33" customFormat="1" x14ac:dyDescent="0.2">
      <c r="A299" s="5"/>
      <c r="B299" s="5"/>
      <c r="C299" s="2"/>
      <c r="D299" s="2"/>
      <c r="E299" s="2"/>
      <c r="F299" s="114"/>
      <c r="G299" s="2"/>
      <c r="H299" s="34"/>
      <c r="I299" s="2"/>
      <c r="J299" s="35"/>
      <c r="K299" s="2"/>
      <c r="L299" s="91"/>
      <c r="M299" s="49"/>
      <c r="N299" s="49"/>
      <c r="O299" s="65"/>
      <c r="P299" s="49"/>
      <c r="Q299" s="65"/>
      <c r="R299" s="49"/>
      <c r="S299" s="42"/>
      <c r="T299" s="46"/>
      <c r="U299" s="66"/>
      <c r="V299" s="47"/>
    </row>
    <row r="300" spans="1:26" s="33" customFormat="1" x14ac:dyDescent="0.2">
      <c r="A300" s="5"/>
      <c r="B300" s="5"/>
      <c r="C300" s="2"/>
      <c r="D300" s="2"/>
      <c r="E300" s="2"/>
      <c r="F300" s="114"/>
      <c r="G300" s="2"/>
      <c r="H300" s="34"/>
      <c r="I300" s="2"/>
      <c r="J300" s="35"/>
      <c r="K300" s="2"/>
      <c r="L300" s="91"/>
      <c r="M300" s="49"/>
      <c r="N300" s="49"/>
      <c r="O300" s="65"/>
      <c r="P300" s="49"/>
      <c r="Q300" s="65"/>
      <c r="R300" s="49"/>
      <c r="S300" s="42"/>
      <c r="T300" s="46"/>
      <c r="U300" s="66"/>
      <c r="V300" s="47"/>
    </row>
    <row r="301" spans="1:26" s="33" customFormat="1" x14ac:dyDescent="0.2">
      <c r="A301" s="46">
        <v>344.2</v>
      </c>
      <c r="B301" s="46"/>
      <c r="C301" s="42" t="s">
        <v>85</v>
      </c>
      <c r="D301" s="42"/>
      <c r="E301" s="2"/>
      <c r="F301" s="114"/>
      <c r="G301" s="2"/>
      <c r="H301" s="43"/>
      <c r="I301" s="42"/>
      <c r="J301" s="64"/>
      <c r="K301" s="42"/>
      <c r="L301" s="87"/>
      <c r="M301" s="73"/>
      <c r="N301" s="44"/>
      <c r="O301" s="44"/>
      <c r="P301" s="44"/>
      <c r="Q301" s="44"/>
      <c r="R301" s="44"/>
      <c r="S301" s="42"/>
      <c r="T301" s="46"/>
      <c r="U301" s="66"/>
      <c r="V301" s="47"/>
    </row>
    <row r="302" spans="1:26" s="33" customFormat="1" x14ac:dyDescent="0.2">
      <c r="A302" s="5"/>
      <c r="B302" s="5"/>
      <c r="C302" s="2"/>
      <c r="D302" s="36" t="s">
        <v>138</v>
      </c>
      <c r="E302" s="2"/>
      <c r="F302" s="114">
        <v>53843</v>
      </c>
      <c r="G302" s="2"/>
      <c r="H302" s="43" t="s">
        <v>194</v>
      </c>
      <c r="I302" s="2" t="s">
        <v>94</v>
      </c>
      <c r="J302" s="64">
        <v>-12</v>
      </c>
      <c r="K302" s="42"/>
      <c r="L302" s="87">
        <v>36800103.859999999</v>
      </c>
      <c r="M302" s="73"/>
      <c r="N302" s="44">
        <v>2314063</v>
      </c>
      <c r="O302" s="44"/>
      <c r="P302" s="44">
        <v>38902053</v>
      </c>
      <c r="Q302" s="44"/>
      <c r="R302" s="44">
        <v>1444562</v>
      </c>
      <c r="S302" s="42"/>
      <c r="T302" s="46">
        <v>3.93</v>
      </c>
      <c r="U302" s="66"/>
      <c r="V302" s="47">
        <v>26.9</v>
      </c>
      <c r="X302" s="133">
        <f t="shared" ref="X302" si="66">ROUND(+T302/100,4)</f>
        <v>3.9300000000000002E-2</v>
      </c>
      <c r="Z302" s="48">
        <f t="shared" ref="Z302" si="67">+N302</f>
        <v>2314063</v>
      </c>
    </row>
    <row r="303" spans="1:26" s="33" customFormat="1" x14ac:dyDescent="0.2">
      <c r="A303" s="5"/>
      <c r="B303" s="5"/>
      <c r="C303" s="2"/>
      <c r="D303" s="2"/>
      <c r="E303" s="2"/>
      <c r="F303" s="114"/>
      <c r="G303" s="2"/>
      <c r="H303" s="43"/>
      <c r="I303" s="42"/>
      <c r="J303" s="64"/>
      <c r="K303" s="42"/>
      <c r="L303" s="87"/>
      <c r="M303" s="73"/>
      <c r="N303" s="44"/>
      <c r="O303" s="44"/>
      <c r="P303" s="44"/>
      <c r="Q303" s="44"/>
      <c r="R303" s="44"/>
      <c r="S303" s="42"/>
      <c r="T303" s="46"/>
      <c r="U303" s="66"/>
      <c r="V303" s="47"/>
    </row>
    <row r="304" spans="1:26" s="33" customFormat="1" x14ac:dyDescent="0.2">
      <c r="A304" s="5"/>
      <c r="B304" s="5"/>
      <c r="C304" s="2"/>
      <c r="D304" s="2"/>
      <c r="E304" s="2"/>
      <c r="F304" s="114"/>
      <c r="G304" s="2"/>
      <c r="H304" s="43"/>
      <c r="I304" s="42"/>
      <c r="J304" s="64"/>
      <c r="K304" s="42"/>
      <c r="L304" s="87"/>
      <c r="M304" s="73"/>
      <c r="N304" s="44"/>
      <c r="O304" s="44"/>
      <c r="P304" s="44"/>
      <c r="Q304" s="44"/>
      <c r="R304" s="44"/>
      <c r="S304" s="42"/>
      <c r="T304" s="46"/>
      <c r="U304" s="66"/>
      <c r="V304" s="47"/>
    </row>
    <row r="305" spans="1:26" s="33" customFormat="1" x14ac:dyDescent="0.2">
      <c r="A305" s="5">
        <v>345</v>
      </c>
      <c r="B305" s="5"/>
      <c r="C305" s="2" t="s">
        <v>32</v>
      </c>
      <c r="E305" s="2"/>
      <c r="F305" s="114"/>
      <c r="G305" s="2"/>
      <c r="H305" s="34"/>
      <c r="I305" s="2"/>
      <c r="J305" s="35"/>
      <c r="K305" s="2"/>
      <c r="L305" s="85"/>
      <c r="M305" s="48"/>
      <c r="N305" s="48"/>
      <c r="O305" s="74"/>
      <c r="P305" s="49"/>
      <c r="Q305" s="74"/>
      <c r="R305" s="48"/>
      <c r="S305" s="2"/>
      <c r="T305" s="5"/>
      <c r="U305" s="11"/>
      <c r="V305" s="10"/>
    </row>
    <row r="306" spans="1:26" s="33" customFormat="1" x14ac:dyDescent="0.2">
      <c r="A306" s="5"/>
      <c r="B306" s="5"/>
      <c r="C306" s="2"/>
      <c r="D306" s="36" t="s">
        <v>119</v>
      </c>
      <c r="E306" s="2"/>
      <c r="F306" s="114">
        <v>49095</v>
      </c>
      <c r="G306" s="2"/>
      <c r="H306" s="34" t="s">
        <v>100</v>
      </c>
      <c r="I306" s="2" t="s">
        <v>94</v>
      </c>
      <c r="J306" s="35">
        <v>-5</v>
      </c>
      <c r="K306" s="2"/>
      <c r="L306" s="83">
        <v>4353571.54</v>
      </c>
      <c r="M306" s="74"/>
      <c r="N306" s="39">
        <v>2057948</v>
      </c>
      <c r="O306" s="39"/>
      <c r="P306" s="39">
        <v>2513302</v>
      </c>
      <c r="Q306" s="39"/>
      <c r="R306" s="39">
        <v>268864</v>
      </c>
      <c r="S306" s="2"/>
      <c r="T306" s="5">
        <v>6.18</v>
      </c>
      <c r="U306" s="11"/>
      <c r="V306" s="10">
        <v>9.3000000000000007</v>
      </c>
      <c r="X306" s="133">
        <f t="shared" ref="X306:X327" si="68">ROUND(+T306/100,4)</f>
        <v>6.1800000000000001E-2</v>
      </c>
      <c r="Z306" s="48">
        <f t="shared" ref="Z306:Z327" si="69">+N306</f>
        <v>2057948</v>
      </c>
    </row>
    <row r="307" spans="1:26" s="33" customFormat="1" x14ac:dyDescent="0.2">
      <c r="A307" s="5"/>
      <c r="B307" s="5"/>
      <c r="C307" s="2"/>
      <c r="D307" s="36" t="s">
        <v>128</v>
      </c>
      <c r="E307" s="2"/>
      <c r="F307" s="114">
        <v>49095</v>
      </c>
      <c r="G307" s="2"/>
      <c r="H307" s="34" t="s">
        <v>100</v>
      </c>
      <c r="I307" s="2" t="s">
        <v>94</v>
      </c>
      <c r="J307" s="35">
        <v>-5</v>
      </c>
      <c r="K307" s="2"/>
      <c r="L307" s="83">
        <v>794893.28</v>
      </c>
      <c r="M307" s="74"/>
      <c r="N307" s="39">
        <v>411311</v>
      </c>
      <c r="O307" s="39"/>
      <c r="P307" s="39">
        <v>423327</v>
      </c>
      <c r="Q307" s="39"/>
      <c r="R307" s="39">
        <v>32439</v>
      </c>
      <c r="S307" s="2"/>
      <c r="T307" s="5">
        <v>4.08</v>
      </c>
      <c r="U307" s="11"/>
      <c r="V307" s="10">
        <v>13</v>
      </c>
      <c r="X307" s="133">
        <f t="shared" si="68"/>
        <v>4.0800000000000003E-2</v>
      </c>
      <c r="Z307" s="48">
        <f t="shared" si="69"/>
        <v>411311</v>
      </c>
    </row>
    <row r="308" spans="1:26" s="33" customFormat="1" x14ac:dyDescent="0.2">
      <c r="A308" s="5"/>
      <c r="B308" s="5"/>
      <c r="C308" s="2"/>
      <c r="D308" s="36" t="s">
        <v>129</v>
      </c>
      <c r="E308" s="2"/>
      <c r="F308" s="114">
        <v>49095</v>
      </c>
      <c r="G308" s="2"/>
      <c r="H308" s="34" t="s">
        <v>100</v>
      </c>
      <c r="I308" s="2" t="s">
        <v>94</v>
      </c>
      <c r="J308" s="35">
        <v>-5</v>
      </c>
      <c r="K308" s="2"/>
      <c r="L308" s="83">
        <v>840650.94</v>
      </c>
      <c r="M308" s="74"/>
      <c r="N308" s="39">
        <v>367683</v>
      </c>
      <c r="O308" s="39"/>
      <c r="P308" s="39">
        <v>515000</v>
      </c>
      <c r="Q308" s="39"/>
      <c r="R308" s="39">
        <v>38138</v>
      </c>
      <c r="S308" s="2"/>
      <c r="T308" s="5">
        <v>4.54</v>
      </c>
      <c r="U308" s="11"/>
      <c r="V308" s="10">
        <v>13.5</v>
      </c>
      <c r="X308" s="133">
        <f t="shared" si="68"/>
        <v>4.5400000000000003E-2</v>
      </c>
      <c r="Z308" s="48">
        <f t="shared" si="69"/>
        <v>367683</v>
      </c>
    </row>
    <row r="309" spans="1:26" s="33" customFormat="1" x14ac:dyDescent="0.2">
      <c r="A309" s="5"/>
      <c r="B309" s="5"/>
      <c r="C309" s="2"/>
      <c r="D309" s="36" t="s">
        <v>130</v>
      </c>
      <c r="E309" s="2"/>
      <c r="F309" s="114">
        <v>49095</v>
      </c>
      <c r="G309" s="2"/>
      <c r="H309" s="34" t="s">
        <v>100</v>
      </c>
      <c r="I309" s="2" t="s">
        <v>94</v>
      </c>
      <c r="J309" s="35">
        <v>-5</v>
      </c>
      <c r="K309" s="2"/>
      <c r="L309" s="83">
        <v>820065.17</v>
      </c>
      <c r="M309" s="74"/>
      <c r="N309" s="39">
        <v>407828</v>
      </c>
      <c r="O309" s="39"/>
      <c r="P309" s="39">
        <v>453240</v>
      </c>
      <c r="Q309" s="39"/>
      <c r="R309" s="39">
        <v>34394</v>
      </c>
      <c r="S309" s="2"/>
      <c r="T309" s="5">
        <v>4.1900000000000004</v>
      </c>
      <c r="U309" s="11"/>
      <c r="V309" s="10">
        <v>13.2</v>
      </c>
      <c r="X309" s="133">
        <f t="shared" si="68"/>
        <v>4.19E-2</v>
      </c>
      <c r="Z309" s="48">
        <f t="shared" si="69"/>
        <v>407828</v>
      </c>
    </row>
    <row r="310" spans="1:26" s="33" customFormat="1" x14ac:dyDescent="0.2">
      <c r="A310" s="5"/>
      <c r="B310" s="5"/>
      <c r="C310" s="2"/>
      <c r="D310" s="36" t="s">
        <v>131</v>
      </c>
      <c r="E310" s="2"/>
      <c r="F310" s="114">
        <v>52382</v>
      </c>
      <c r="G310" s="2"/>
      <c r="H310" s="34" t="s">
        <v>100</v>
      </c>
      <c r="I310" s="2" t="s">
        <v>94</v>
      </c>
      <c r="J310" s="35">
        <v>-6</v>
      </c>
      <c r="K310" s="2"/>
      <c r="L310" s="83">
        <v>919272.13</v>
      </c>
      <c r="M310" s="74"/>
      <c r="N310" s="39">
        <v>177847</v>
      </c>
      <c r="O310" s="39"/>
      <c r="P310" s="39">
        <v>796581</v>
      </c>
      <c r="Q310" s="39"/>
      <c r="R310" s="39">
        <v>38153</v>
      </c>
      <c r="S310" s="2"/>
      <c r="T310" s="5">
        <v>4.1500000000000004</v>
      </c>
      <c r="U310" s="11"/>
      <c r="V310" s="10">
        <v>20.9</v>
      </c>
      <c r="X310" s="133">
        <f t="shared" si="68"/>
        <v>4.1500000000000002E-2</v>
      </c>
      <c r="Z310" s="48">
        <f t="shared" si="69"/>
        <v>177847</v>
      </c>
    </row>
    <row r="311" spans="1:26" s="33" customFormat="1" x14ac:dyDescent="0.2">
      <c r="A311" s="5"/>
      <c r="B311" s="5"/>
      <c r="C311" s="2"/>
      <c r="D311" s="36" t="s">
        <v>160</v>
      </c>
      <c r="E311" s="2"/>
      <c r="F311" s="114">
        <v>46904</v>
      </c>
      <c r="G311" s="2"/>
      <c r="H311" s="34" t="s">
        <v>100</v>
      </c>
      <c r="I311" s="2" t="s">
        <v>94</v>
      </c>
      <c r="J311" s="35">
        <v>-4</v>
      </c>
      <c r="K311" s="2"/>
      <c r="L311" s="83">
        <v>4735743.75</v>
      </c>
      <c r="M311" s="74"/>
      <c r="N311" s="39">
        <v>3152319</v>
      </c>
      <c r="O311" s="39"/>
      <c r="P311" s="39">
        <v>1772854</v>
      </c>
      <c r="Q311" s="39"/>
      <c r="R311" s="39">
        <v>219437</v>
      </c>
      <c r="S311" s="2"/>
      <c r="T311" s="5">
        <v>4.63</v>
      </c>
      <c r="U311" s="11"/>
      <c r="V311" s="10">
        <v>8.1</v>
      </c>
      <c r="X311" s="133">
        <f t="shared" si="68"/>
        <v>4.6300000000000001E-2</v>
      </c>
      <c r="Z311" s="48">
        <f t="shared" si="69"/>
        <v>3152319</v>
      </c>
    </row>
    <row r="312" spans="1:26" s="33" customFormat="1" x14ac:dyDescent="0.2">
      <c r="A312" s="5"/>
      <c r="B312" s="5"/>
      <c r="C312" s="2"/>
      <c r="D312" s="36" t="s">
        <v>167</v>
      </c>
      <c r="E312" s="2"/>
      <c r="F312" s="114">
        <v>51652</v>
      </c>
      <c r="G312" s="2"/>
      <c r="H312" s="34" t="s">
        <v>100</v>
      </c>
      <c r="I312" s="2" t="s">
        <v>94</v>
      </c>
      <c r="J312" s="35">
        <v>-4</v>
      </c>
      <c r="K312" s="2"/>
      <c r="L312" s="83">
        <v>51122.51</v>
      </c>
      <c r="M312" s="74"/>
      <c r="N312" s="39">
        <v>10974</v>
      </c>
      <c r="O312" s="39"/>
      <c r="P312" s="39">
        <v>42193</v>
      </c>
      <c r="Q312" s="39"/>
      <c r="R312" s="39">
        <v>2172</v>
      </c>
      <c r="S312" s="2"/>
      <c r="T312" s="5">
        <v>4.25</v>
      </c>
      <c r="U312" s="11"/>
      <c r="V312" s="10">
        <v>19.399999999999999</v>
      </c>
      <c r="X312" s="133">
        <f t="shared" si="68"/>
        <v>4.2500000000000003E-2</v>
      </c>
      <c r="Z312" s="48">
        <f t="shared" si="69"/>
        <v>10974</v>
      </c>
    </row>
    <row r="313" spans="1:26" s="33" customFormat="1" x14ac:dyDescent="0.2">
      <c r="A313" s="5"/>
      <c r="B313" s="5"/>
      <c r="C313" s="2"/>
      <c r="D313" s="36" t="s">
        <v>168</v>
      </c>
      <c r="E313" s="2"/>
      <c r="F313" s="114">
        <v>51652</v>
      </c>
      <c r="G313" s="2"/>
      <c r="H313" s="34" t="s">
        <v>100</v>
      </c>
      <c r="I313" s="2" t="s">
        <v>94</v>
      </c>
      <c r="J313" s="35">
        <v>-4</v>
      </c>
      <c r="K313" s="2"/>
      <c r="L313" s="83">
        <v>50087.23</v>
      </c>
      <c r="M313" s="74"/>
      <c r="N313" s="39">
        <v>10752</v>
      </c>
      <c r="O313" s="39"/>
      <c r="P313" s="39">
        <v>41339</v>
      </c>
      <c r="Q313" s="39"/>
      <c r="R313" s="39">
        <v>2128</v>
      </c>
      <c r="S313" s="2"/>
      <c r="T313" s="5">
        <v>4.25</v>
      </c>
      <c r="U313" s="11"/>
      <c r="V313" s="10">
        <v>19.399999999999999</v>
      </c>
      <c r="X313" s="133">
        <f t="shared" si="68"/>
        <v>4.2500000000000003E-2</v>
      </c>
      <c r="Z313" s="48">
        <f t="shared" si="69"/>
        <v>10752</v>
      </c>
    </row>
    <row r="314" spans="1:26" s="33" customFormat="1" x14ac:dyDescent="0.2">
      <c r="A314" s="5"/>
      <c r="B314" s="5"/>
      <c r="C314" s="2"/>
      <c r="D314" s="36" t="s">
        <v>163</v>
      </c>
      <c r="E314" s="2"/>
      <c r="F314" s="114">
        <v>51652</v>
      </c>
      <c r="G314" s="2"/>
      <c r="H314" s="34" t="s">
        <v>100</v>
      </c>
      <c r="I314" s="2" t="s">
        <v>94</v>
      </c>
      <c r="J314" s="35">
        <v>-4</v>
      </c>
      <c r="K314" s="2"/>
      <c r="L314" s="83">
        <v>46568.87</v>
      </c>
      <c r="M314" s="74"/>
      <c r="N314" s="39">
        <v>9996</v>
      </c>
      <c r="O314" s="39"/>
      <c r="P314" s="39">
        <v>38436</v>
      </c>
      <c r="Q314" s="39"/>
      <c r="R314" s="39">
        <v>1978</v>
      </c>
      <c r="S314" s="2"/>
      <c r="T314" s="5">
        <v>4.25</v>
      </c>
      <c r="U314" s="11"/>
      <c r="V314" s="10">
        <v>19.399999999999999</v>
      </c>
      <c r="X314" s="133">
        <f t="shared" si="68"/>
        <v>4.2500000000000003E-2</v>
      </c>
      <c r="Z314" s="48">
        <f t="shared" si="69"/>
        <v>9996</v>
      </c>
    </row>
    <row r="315" spans="1:26" s="33" customFormat="1" x14ac:dyDescent="0.2">
      <c r="A315" s="5"/>
      <c r="B315" s="5"/>
      <c r="C315" s="2"/>
      <c r="D315" s="36" t="s">
        <v>164</v>
      </c>
      <c r="E315" s="2"/>
      <c r="F315" s="114">
        <v>51652</v>
      </c>
      <c r="G315" s="2"/>
      <c r="H315" s="34" t="s">
        <v>100</v>
      </c>
      <c r="I315" s="2" t="s">
        <v>94</v>
      </c>
      <c r="J315" s="35">
        <v>-4</v>
      </c>
      <c r="K315" s="2"/>
      <c r="L315" s="83">
        <v>48262.400000000001</v>
      </c>
      <c r="M315" s="74"/>
      <c r="N315" s="39">
        <v>10360</v>
      </c>
      <c r="O315" s="39"/>
      <c r="P315" s="39">
        <v>39833</v>
      </c>
      <c r="Q315" s="39"/>
      <c r="R315" s="39">
        <v>2050</v>
      </c>
      <c r="S315" s="2"/>
      <c r="T315" s="5">
        <v>4.25</v>
      </c>
      <c r="U315" s="11"/>
      <c r="V315" s="10">
        <v>19.399999999999999</v>
      </c>
      <c r="X315" s="133">
        <f t="shared" si="68"/>
        <v>4.2500000000000003E-2</v>
      </c>
      <c r="Z315" s="48">
        <f t="shared" si="69"/>
        <v>10360</v>
      </c>
    </row>
    <row r="316" spans="1:26" s="33" customFormat="1" x14ac:dyDescent="0.2">
      <c r="A316" s="5"/>
      <c r="B316" s="5"/>
      <c r="C316" s="2"/>
      <c r="D316" s="36" t="s">
        <v>165</v>
      </c>
      <c r="E316" s="2"/>
      <c r="F316" s="114">
        <v>51652</v>
      </c>
      <c r="G316" s="2"/>
      <c r="H316" s="34" t="s">
        <v>100</v>
      </c>
      <c r="I316" s="2" t="s">
        <v>94</v>
      </c>
      <c r="J316" s="35">
        <v>-4</v>
      </c>
      <c r="K316" s="2"/>
      <c r="L316" s="83">
        <v>48377.98</v>
      </c>
      <c r="M316" s="74"/>
      <c r="N316" s="39">
        <v>10385</v>
      </c>
      <c r="O316" s="39"/>
      <c r="P316" s="39">
        <v>39928</v>
      </c>
      <c r="Q316" s="39"/>
      <c r="R316" s="39">
        <v>2055</v>
      </c>
      <c r="S316" s="2"/>
      <c r="T316" s="5">
        <v>4.25</v>
      </c>
      <c r="U316" s="11"/>
      <c r="V316" s="10">
        <v>19.399999999999999</v>
      </c>
      <c r="X316" s="133">
        <f t="shared" si="68"/>
        <v>4.2500000000000003E-2</v>
      </c>
      <c r="Z316" s="48">
        <f t="shared" si="69"/>
        <v>10385</v>
      </c>
    </row>
    <row r="317" spans="1:26" s="33" customFormat="1" x14ac:dyDescent="0.2">
      <c r="A317" s="5"/>
      <c r="B317" s="5"/>
      <c r="C317" s="2"/>
      <c r="D317" s="36" t="s">
        <v>161</v>
      </c>
      <c r="E317" s="2"/>
      <c r="F317" s="114">
        <v>51652</v>
      </c>
      <c r="G317" s="2"/>
      <c r="H317" s="34" t="s">
        <v>100</v>
      </c>
      <c r="I317" s="2" t="s">
        <v>94</v>
      </c>
      <c r="J317" s="35">
        <v>-4</v>
      </c>
      <c r="K317" s="2"/>
      <c r="L317" s="83">
        <v>13237249.640000001</v>
      </c>
      <c r="M317" s="74"/>
      <c r="N317" s="39">
        <v>5543206.71</v>
      </c>
      <c r="O317" s="39"/>
      <c r="P317" s="39">
        <v>8223533</v>
      </c>
      <c r="Q317" s="39"/>
      <c r="R317" s="39">
        <v>474623</v>
      </c>
      <c r="S317" s="2"/>
      <c r="T317" s="5">
        <v>3.59</v>
      </c>
      <c r="U317" s="11"/>
      <c r="V317" s="10">
        <v>17.3</v>
      </c>
      <c r="X317" s="133">
        <f t="shared" si="68"/>
        <v>3.5900000000000001E-2</v>
      </c>
      <c r="Z317" s="48">
        <f t="shared" si="69"/>
        <v>5543206.71</v>
      </c>
    </row>
    <row r="318" spans="1:26" s="33" customFormat="1" x14ac:dyDescent="0.2">
      <c r="A318" s="5"/>
      <c r="B318" s="5"/>
      <c r="C318" s="2"/>
      <c r="D318" s="36" t="s">
        <v>175</v>
      </c>
      <c r="E318" s="2"/>
      <c r="F318" s="114">
        <v>50556</v>
      </c>
      <c r="G318" s="2"/>
      <c r="H318" s="34" t="s">
        <v>100</v>
      </c>
      <c r="I318" s="2" t="s">
        <v>94</v>
      </c>
      <c r="J318" s="35">
        <v>-5</v>
      </c>
      <c r="K318" s="2"/>
      <c r="L318" s="83">
        <v>142051.85</v>
      </c>
      <c r="M318" s="74"/>
      <c r="N318" s="39">
        <v>18094</v>
      </c>
      <c r="O318" s="39"/>
      <c r="P318" s="39">
        <v>131060</v>
      </c>
      <c r="Q318" s="39"/>
      <c r="R318" s="39">
        <v>7362</v>
      </c>
      <c r="S318" s="2"/>
      <c r="T318" s="5">
        <v>5.18</v>
      </c>
      <c r="U318" s="11"/>
      <c r="V318" s="10">
        <v>17.8</v>
      </c>
      <c r="X318" s="133">
        <f t="shared" si="68"/>
        <v>5.1799999999999999E-2</v>
      </c>
      <c r="Z318" s="48">
        <f t="shared" si="69"/>
        <v>18094</v>
      </c>
    </row>
    <row r="319" spans="1:26" s="33" customFormat="1" x14ac:dyDescent="0.2">
      <c r="A319" s="5"/>
      <c r="B319" s="5"/>
      <c r="C319" s="2"/>
      <c r="D319" s="36" t="s">
        <v>174</v>
      </c>
      <c r="E319" s="2"/>
      <c r="F319" s="114">
        <v>50556</v>
      </c>
      <c r="G319" s="2"/>
      <c r="H319" s="34" t="s">
        <v>100</v>
      </c>
      <c r="I319" s="2" t="s">
        <v>94</v>
      </c>
      <c r="J319" s="35">
        <v>-5</v>
      </c>
      <c r="K319" s="2"/>
      <c r="L319" s="83">
        <v>10908.13</v>
      </c>
      <c r="M319" s="74"/>
      <c r="N319" s="39">
        <v>2501</v>
      </c>
      <c r="O319" s="39"/>
      <c r="P319" s="39">
        <v>8953</v>
      </c>
      <c r="Q319" s="39"/>
      <c r="R319" s="39">
        <v>517</v>
      </c>
      <c r="S319" s="2"/>
      <c r="T319" s="5">
        <v>4.74</v>
      </c>
      <c r="U319" s="11"/>
      <c r="V319" s="10">
        <v>17.3</v>
      </c>
      <c r="X319" s="133">
        <f t="shared" si="68"/>
        <v>4.7399999999999998E-2</v>
      </c>
      <c r="Z319" s="48">
        <f t="shared" si="69"/>
        <v>2501</v>
      </c>
    </row>
    <row r="320" spans="1:26" s="33" customFormat="1" x14ac:dyDescent="0.2">
      <c r="A320" s="5"/>
      <c r="B320" s="5"/>
      <c r="C320" s="2"/>
      <c r="D320" s="36" t="s">
        <v>173</v>
      </c>
      <c r="E320" s="2"/>
      <c r="F320" s="114">
        <v>50556</v>
      </c>
      <c r="G320" s="2"/>
      <c r="H320" s="34" t="s">
        <v>100</v>
      </c>
      <c r="I320" s="2" t="s">
        <v>94</v>
      </c>
      <c r="J320" s="35">
        <v>-5</v>
      </c>
      <c r="K320" s="2"/>
      <c r="L320" s="83">
        <v>10758.58</v>
      </c>
      <c r="M320" s="74"/>
      <c r="N320" s="39">
        <v>2467</v>
      </c>
      <c r="O320" s="39"/>
      <c r="P320" s="39">
        <v>8830</v>
      </c>
      <c r="Q320" s="39"/>
      <c r="R320" s="39">
        <v>510</v>
      </c>
      <c r="S320" s="2"/>
      <c r="T320" s="5">
        <v>4.74</v>
      </c>
      <c r="U320" s="11"/>
      <c r="V320" s="10">
        <v>17.3</v>
      </c>
      <c r="X320" s="133">
        <f t="shared" si="68"/>
        <v>4.7399999999999998E-2</v>
      </c>
      <c r="Z320" s="48">
        <f t="shared" si="69"/>
        <v>2467</v>
      </c>
    </row>
    <row r="321" spans="1:26" s="33" customFormat="1" x14ac:dyDescent="0.2">
      <c r="A321" s="5"/>
      <c r="B321" s="5"/>
      <c r="C321" s="2"/>
      <c r="D321" s="36" t="s">
        <v>172</v>
      </c>
      <c r="E321" s="2"/>
      <c r="F321" s="114">
        <v>50556</v>
      </c>
      <c r="G321" s="2"/>
      <c r="H321" s="34" t="s">
        <v>100</v>
      </c>
      <c r="I321" s="2" t="s">
        <v>94</v>
      </c>
      <c r="J321" s="35">
        <v>-5</v>
      </c>
      <c r="K321" s="2"/>
      <c r="L321" s="83">
        <v>7256791.2999999998</v>
      </c>
      <c r="M321" s="74"/>
      <c r="N321" s="39">
        <v>1897754</v>
      </c>
      <c r="O321" s="39"/>
      <c r="P321" s="39">
        <v>5721877</v>
      </c>
      <c r="Q321" s="39"/>
      <c r="R321" s="39">
        <v>336009</v>
      </c>
      <c r="S321" s="2"/>
      <c r="T321" s="5">
        <v>4.63</v>
      </c>
      <c r="U321" s="11"/>
      <c r="V321" s="10">
        <v>17</v>
      </c>
      <c r="X321" s="133">
        <f t="shared" si="68"/>
        <v>4.6300000000000001E-2</v>
      </c>
      <c r="Z321" s="48">
        <f t="shared" si="69"/>
        <v>1897754</v>
      </c>
    </row>
    <row r="322" spans="1:26" s="33" customFormat="1" x14ac:dyDescent="0.2">
      <c r="A322" s="5"/>
      <c r="B322" s="5"/>
      <c r="C322" s="2"/>
      <c r="D322" s="36" t="s">
        <v>176</v>
      </c>
      <c r="E322" s="2"/>
      <c r="F322" s="114">
        <v>46904</v>
      </c>
      <c r="G322" s="2"/>
      <c r="H322" s="34" t="s">
        <v>100</v>
      </c>
      <c r="I322" s="2" t="s">
        <v>94</v>
      </c>
      <c r="J322" s="35">
        <v>-4</v>
      </c>
      <c r="K322" s="2"/>
      <c r="L322" s="83">
        <v>872195.33</v>
      </c>
      <c r="M322" s="74"/>
      <c r="N322" s="39">
        <v>237790</v>
      </c>
      <c r="O322" s="39"/>
      <c r="P322" s="39">
        <v>669293</v>
      </c>
      <c r="Q322" s="39"/>
      <c r="R322" s="39">
        <v>75339</v>
      </c>
      <c r="S322" s="2"/>
      <c r="T322" s="5">
        <v>8.64</v>
      </c>
      <c r="U322" s="11"/>
      <c r="V322" s="10">
        <v>8.9</v>
      </c>
      <c r="X322" s="133">
        <f t="shared" si="68"/>
        <v>8.6400000000000005E-2</v>
      </c>
      <c r="Z322" s="48">
        <f t="shared" si="69"/>
        <v>237790</v>
      </c>
    </row>
    <row r="323" spans="1:26" s="33" customFormat="1" x14ac:dyDescent="0.2">
      <c r="A323" s="5"/>
      <c r="B323" s="5"/>
      <c r="C323" s="2"/>
      <c r="D323" s="36" t="s">
        <v>132</v>
      </c>
      <c r="E323" s="2"/>
      <c r="F323" s="114">
        <v>52382</v>
      </c>
      <c r="G323" s="2"/>
      <c r="H323" s="34" t="s">
        <v>100</v>
      </c>
      <c r="I323" s="2" t="s">
        <v>94</v>
      </c>
      <c r="J323" s="35">
        <v>-5</v>
      </c>
      <c r="K323" s="2"/>
      <c r="L323" s="83">
        <v>519360.92</v>
      </c>
      <c r="M323" s="74"/>
      <c r="N323" s="39">
        <v>218321</v>
      </c>
      <c r="O323" s="39"/>
      <c r="P323" s="39">
        <v>327008</v>
      </c>
      <c r="Q323" s="39"/>
      <c r="R323" s="39">
        <v>17346</v>
      </c>
      <c r="S323" s="2"/>
      <c r="T323" s="5">
        <v>3.34</v>
      </c>
      <c r="U323" s="11"/>
      <c r="V323" s="10">
        <v>18.899999999999999</v>
      </c>
      <c r="X323" s="133">
        <f t="shared" si="68"/>
        <v>3.3399999999999999E-2</v>
      </c>
      <c r="Z323" s="48">
        <f t="shared" si="69"/>
        <v>218321</v>
      </c>
    </row>
    <row r="324" spans="1:26" s="33" customFormat="1" x14ac:dyDescent="0.2">
      <c r="A324" s="5"/>
      <c r="B324" s="5"/>
      <c r="C324" s="2"/>
      <c r="D324" s="36" t="s">
        <v>133</v>
      </c>
      <c r="E324" s="2"/>
      <c r="F324" s="114">
        <v>52382</v>
      </c>
      <c r="G324" s="2"/>
      <c r="H324" s="34" t="s">
        <v>100</v>
      </c>
      <c r="I324" s="2" t="s">
        <v>94</v>
      </c>
      <c r="J324" s="35">
        <v>-5</v>
      </c>
      <c r="K324" s="2"/>
      <c r="L324" s="83">
        <v>579009.93999999994</v>
      </c>
      <c r="M324" s="74"/>
      <c r="N324" s="39">
        <v>229389</v>
      </c>
      <c r="O324" s="39"/>
      <c r="P324" s="39">
        <v>378571</v>
      </c>
      <c r="Q324" s="39"/>
      <c r="R324" s="39">
        <v>19793</v>
      </c>
      <c r="S324" s="2"/>
      <c r="T324" s="5">
        <v>3.42</v>
      </c>
      <c r="U324" s="11"/>
      <c r="V324" s="10">
        <v>19.100000000000001</v>
      </c>
      <c r="X324" s="133">
        <f t="shared" si="68"/>
        <v>3.4200000000000001E-2</v>
      </c>
      <c r="Z324" s="48">
        <f t="shared" si="69"/>
        <v>229389</v>
      </c>
    </row>
    <row r="325" spans="1:26" s="33" customFormat="1" x14ac:dyDescent="0.2">
      <c r="A325" s="5"/>
      <c r="B325" s="5"/>
      <c r="C325" s="2"/>
      <c r="D325" s="36" t="s">
        <v>134</v>
      </c>
      <c r="E325" s="2"/>
      <c r="F325" s="114">
        <v>52382</v>
      </c>
      <c r="G325" s="2"/>
      <c r="H325" s="34" t="s">
        <v>100</v>
      </c>
      <c r="I325" s="2" t="s">
        <v>94</v>
      </c>
      <c r="J325" s="35">
        <v>-5</v>
      </c>
      <c r="K325" s="2"/>
      <c r="L325" s="83">
        <v>500272.93</v>
      </c>
      <c r="M325" s="74"/>
      <c r="N325" s="39">
        <v>211384</v>
      </c>
      <c r="O325" s="39"/>
      <c r="P325" s="39">
        <v>313903</v>
      </c>
      <c r="Q325" s="39"/>
      <c r="R325" s="39">
        <v>16674</v>
      </c>
      <c r="S325" s="2"/>
      <c r="T325" s="5">
        <v>3.33</v>
      </c>
      <c r="U325" s="11"/>
      <c r="V325" s="10">
        <v>18.8</v>
      </c>
      <c r="X325" s="133">
        <f t="shared" si="68"/>
        <v>3.3300000000000003E-2</v>
      </c>
      <c r="Z325" s="48">
        <f t="shared" si="69"/>
        <v>211384</v>
      </c>
    </row>
    <row r="326" spans="1:26" s="63" customFormat="1" x14ac:dyDescent="0.2">
      <c r="A326" s="46"/>
      <c r="B326" s="46"/>
      <c r="C326" s="42"/>
      <c r="D326" s="36" t="s">
        <v>135</v>
      </c>
      <c r="E326" s="42"/>
      <c r="F326" s="114">
        <v>52382</v>
      </c>
      <c r="G326" s="42"/>
      <c r="H326" s="43" t="s">
        <v>100</v>
      </c>
      <c r="I326" s="2" t="s">
        <v>94</v>
      </c>
      <c r="J326" s="64">
        <v>-5</v>
      </c>
      <c r="K326" s="42"/>
      <c r="L326" s="87">
        <v>216248.02</v>
      </c>
      <c r="M326" s="73"/>
      <c r="N326" s="44">
        <v>84632</v>
      </c>
      <c r="O326" s="44"/>
      <c r="P326" s="44">
        <v>142428</v>
      </c>
      <c r="Q326" s="44"/>
      <c r="R326" s="44">
        <v>7428</v>
      </c>
      <c r="S326" s="42"/>
      <c r="T326" s="46">
        <v>3.43</v>
      </c>
      <c r="U326" s="66"/>
      <c r="V326" s="47">
        <v>19.2</v>
      </c>
      <c r="X326" s="133">
        <f t="shared" si="68"/>
        <v>3.4299999999999997E-2</v>
      </c>
      <c r="Y326" s="33"/>
      <c r="Z326" s="48">
        <f t="shared" si="69"/>
        <v>84632</v>
      </c>
    </row>
    <row r="327" spans="1:26" s="33" customFormat="1" x14ac:dyDescent="0.2">
      <c r="A327" s="5"/>
      <c r="B327" s="5"/>
      <c r="C327" s="2"/>
      <c r="D327" s="36" t="s">
        <v>136</v>
      </c>
      <c r="E327" s="2"/>
      <c r="F327" s="114">
        <v>52382</v>
      </c>
      <c r="G327" s="2"/>
      <c r="H327" s="34" t="s">
        <v>100</v>
      </c>
      <c r="I327" s="2" t="s">
        <v>94</v>
      </c>
      <c r="J327" s="35">
        <v>-5</v>
      </c>
      <c r="K327" s="2"/>
      <c r="L327" s="84">
        <v>1665425.59</v>
      </c>
      <c r="M327" s="74"/>
      <c r="N327" s="41">
        <v>338633</v>
      </c>
      <c r="O327" s="39"/>
      <c r="P327" s="41">
        <v>1410064</v>
      </c>
      <c r="Q327" s="39"/>
      <c r="R327" s="41">
        <v>67446</v>
      </c>
      <c r="S327" s="2"/>
      <c r="T327" s="5">
        <v>4.05</v>
      </c>
      <c r="U327" s="11"/>
      <c r="V327" s="10">
        <v>20.9</v>
      </c>
      <c r="X327" s="133">
        <f t="shared" si="68"/>
        <v>4.0500000000000001E-2</v>
      </c>
      <c r="Z327" s="48">
        <f t="shared" si="69"/>
        <v>338633</v>
      </c>
    </row>
    <row r="328" spans="1:26" s="33" customFormat="1" x14ac:dyDescent="0.2">
      <c r="A328" s="5"/>
      <c r="B328" s="5"/>
      <c r="C328" s="2"/>
      <c r="D328" s="2"/>
      <c r="E328" s="2"/>
      <c r="F328" s="114"/>
      <c r="G328" s="2"/>
      <c r="H328" s="34"/>
      <c r="I328" s="2"/>
      <c r="J328" s="35"/>
      <c r="K328" s="2"/>
      <c r="L328" s="85"/>
      <c r="M328" s="48"/>
      <c r="N328" s="48"/>
      <c r="O328" s="38"/>
      <c r="P328" s="49"/>
      <c r="Q328" s="38"/>
      <c r="R328" s="48"/>
      <c r="S328" s="2"/>
      <c r="T328" s="5"/>
      <c r="U328" s="11"/>
      <c r="V328" s="10"/>
    </row>
    <row r="329" spans="1:26" s="33" customFormat="1" x14ac:dyDescent="0.2">
      <c r="A329" s="5"/>
      <c r="B329" s="5"/>
      <c r="C329" s="2" t="s">
        <v>33</v>
      </c>
      <c r="D329" s="2"/>
      <c r="E329" s="2"/>
      <c r="F329" s="114"/>
      <c r="G329" s="2"/>
      <c r="H329" s="34"/>
      <c r="I329" s="2"/>
      <c r="J329" s="35"/>
      <c r="K329" s="2"/>
      <c r="L329" s="91">
        <f>SUBTOTAL(9,L306:L327)</f>
        <v>37718888.030000001</v>
      </c>
      <c r="M329" s="49"/>
      <c r="N329" s="49">
        <f>SUBTOTAL(9,N306:N327)</f>
        <v>15411574.710000001</v>
      </c>
      <c r="O329" s="49"/>
      <c r="P329" s="49">
        <f>SUBTOTAL(9,P306:P327)</f>
        <v>24011553</v>
      </c>
      <c r="Q329" s="49"/>
      <c r="R329" s="49">
        <f>SUBTOTAL(9,R306:R327)</f>
        <v>1664855</v>
      </c>
      <c r="S329" s="42"/>
      <c r="T329" s="46">
        <f>ROUND(R329/L329*100,2)</f>
        <v>4.41</v>
      </c>
      <c r="U329" s="66"/>
      <c r="V329" s="47">
        <f>ROUND(P329/R329,1)</f>
        <v>14.4</v>
      </c>
      <c r="X329" s="133">
        <f t="shared" ref="X329" si="70">ROUND(+T329/100,4)</f>
        <v>4.41E-2</v>
      </c>
      <c r="Z329" s="48">
        <f t="shared" ref="Z329" si="71">+N329</f>
        <v>15411574.710000001</v>
      </c>
    </row>
    <row r="330" spans="1:26" s="33" customFormat="1" x14ac:dyDescent="0.2">
      <c r="A330" s="5"/>
      <c r="B330" s="5"/>
      <c r="C330" s="2"/>
      <c r="D330" s="2"/>
      <c r="E330" s="2"/>
      <c r="F330" s="114"/>
      <c r="G330" s="2"/>
      <c r="H330" s="34"/>
      <c r="I330" s="2"/>
      <c r="J330" s="35"/>
      <c r="K330" s="2"/>
      <c r="L330" s="91"/>
      <c r="M330" s="49"/>
      <c r="N330" s="49"/>
      <c r="O330" s="49"/>
      <c r="P330" s="49"/>
      <c r="Q330" s="49"/>
      <c r="R330" s="49"/>
      <c r="S330" s="42"/>
      <c r="T330" s="46"/>
      <c r="U330" s="66"/>
      <c r="V330" s="47"/>
    </row>
    <row r="331" spans="1:26" s="33" customFormat="1" x14ac:dyDescent="0.2">
      <c r="A331" s="5"/>
      <c r="B331" s="5"/>
      <c r="C331" s="2"/>
      <c r="D331" s="2"/>
      <c r="E331" s="2"/>
      <c r="F331" s="114"/>
      <c r="G331" s="2"/>
      <c r="H331" s="34"/>
      <c r="I331" s="2"/>
      <c r="J331" s="35"/>
      <c r="K331" s="2"/>
      <c r="L331" s="91"/>
      <c r="M331" s="49"/>
      <c r="N331" s="49"/>
      <c r="O331" s="49"/>
      <c r="P331" s="49"/>
      <c r="Q331" s="49"/>
      <c r="R331" s="49"/>
      <c r="S331" s="42"/>
      <c r="T331" s="46"/>
      <c r="U331" s="66"/>
      <c r="V331" s="47"/>
    </row>
    <row r="332" spans="1:26" s="33" customFormat="1" x14ac:dyDescent="0.2">
      <c r="A332" s="46">
        <v>345.2</v>
      </c>
      <c r="B332" s="46"/>
      <c r="C332" s="42" t="s">
        <v>86</v>
      </c>
      <c r="D332" s="42"/>
      <c r="E332" s="2"/>
      <c r="F332" s="114"/>
      <c r="G332" s="2"/>
      <c r="H332" s="43"/>
      <c r="I332" s="42"/>
      <c r="J332" s="64"/>
      <c r="K332" s="42"/>
      <c r="L332" s="87"/>
      <c r="M332" s="73"/>
      <c r="N332" s="44"/>
      <c r="O332" s="44"/>
      <c r="P332" s="44"/>
      <c r="Q332" s="44"/>
      <c r="R332" s="44"/>
      <c r="S332" s="42"/>
      <c r="T332" s="46"/>
      <c r="U332" s="66"/>
      <c r="V332" s="47"/>
    </row>
    <row r="333" spans="1:26" s="33" customFormat="1" x14ac:dyDescent="0.2">
      <c r="A333" s="5"/>
      <c r="B333" s="5"/>
      <c r="C333" s="2"/>
      <c r="D333" s="36" t="s">
        <v>138</v>
      </c>
      <c r="E333" s="2"/>
      <c r="F333" s="114">
        <v>53843</v>
      </c>
      <c r="G333" s="2"/>
      <c r="H333" s="43" t="s">
        <v>195</v>
      </c>
      <c r="I333" s="2" t="s">
        <v>94</v>
      </c>
      <c r="J333" s="64">
        <v>-12</v>
      </c>
      <c r="K333" s="42"/>
      <c r="L333" s="87">
        <v>1504180.99</v>
      </c>
      <c r="M333" s="73"/>
      <c r="N333" s="44">
        <v>95194</v>
      </c>
      <c r="O333" s="44"/>
      <c r="P333" s="44">
        <v>1589489</v>
      </c>
      <c r="Q333" s="44"/>
      <c r="R333" s="44">
        <v>70644</v>
      </c>
      <c r="S333" s="42"/>
      <c r="T333" s="46">
        <v>4.7</v>
      </c>
      <c r="U333" s="66"/>
      <c r="V333" s="47">
        <v>22.5</v>
      </c>
      <c r="X333" s="133">
        <f t="shared" ref="X333" si="72">ROUND(+T333/100,4)</f>
        <v>4.7E-2</v>
      </c>
      <c r="Z333" s="48">
        <f t="shared" ref="Z333" si="73">+N333</f>
        <v>95194</v>
      </c>
    </row>
    <row r="334" spans="1:26" s="33" customFormat="1" x14ac:dyDescent="0.2">
      <c r="A334" s="5"/>
      <c r="B334" s="5"/>
      <c r="C334" s="2"/>
      <c r="D334" s="36"/>
      <c r="E334" s="2"/>
      <c r="F334" s="114"/>
      <c r="G334" s="2"/>
      <c r="H334" s="43"/>
      <c r="I334" s="2"/>
      <c r="J334" s="64"/>
      <c r="K334" s="42"/>
      <c r="L334" s="87"/>
      <c r="M334" s="73"/>
      <c r="N334" s="44"/>
      <c r="O334" s="44"/>
      <c r="P334" s="44"/>
      <c r="Q334" s="44"/>
      <c r="R334" s="44"/>
      <c r="S334" s="42"/>
      <c r="T334" s="46"/>
      <c r="U334" s="66"/>
      <c r="V334" s="47"/>
    </row>
    <row r="335" spans="1:26" s="33" customFormat="1" x14ac:dyDescent="0.2">
      <c r="A335" s="5"/>
      <c r="B335" s="5"/>
      <c r="C335" s="2"/>
      <c r="D335" s="2"/>
      <c r="E335" s="2"/>
      <c r="F335" s="114"/>
      <c r="G335" s="2"/>
      <c r="H335" s="43"/>
      <c r="I335" s="42"/>
      <c r="J335" s="64"/>
      <c r="K335" s="42"/>
      <c r="L335" s="87"/>
      <c r="M335" s="73"/>
      <c r="N335" s="44"/>
      <c r="O335" s="44"/>
      <c r="P335" s="44"/>
      <c r="Q335" s="44"/>
      <c r="R335" s="44"/>
      <c r="S335" s="42"/>
      <c r="T335" s="46"/>
      <c r="U335" s="66"/>
      <c r="V335" s="47"/>
    </row>
    <row r="336" spans="1:26" s="33" customFormat="1" x14ac:dyDescent="0.2">
      <c r="A336" s="5">
        <v>346</v>
      </c>
      <c r="B336" s="5"/>
      <c r="C336" s="2" t="s">
        <v>232</v>
      </c>
      <c r="E336" s="2"/>
      <c r="F336" s="114"/>
      <c r="G336" s="2"/>
      <c r="H336" s="34"/>
      <c r="I336" s="2"/>
      <c r="J336" s="35"/>
      <c r="K336" s="2"/>
      <c r="L336" s="85"/>
      <c r="M336" s="48"/>
      <c r="N336" s="48"/>
      <c r="O336" s="74"/>
      <c r="P336" s="49"/>
      <c r="Q336" s="74"/>
      <c r="R336" s="48"/>
      <c r="S336" s="2"/>
      <c r="T336" s="5"/>
      <c r="U336" s="11"/>
      <c r="V336" s="10"/>
    </row>
    <row r="337" spans="1:26" s="33" customFormat="1" x14ac:dyDescent="0.2">
      <c r="A337" s="5"/>
      <c r="B337" s="5"/>
      <c r="C337" s="2"/>
      <c r="D337" s="36" t="s">
        <v>119</v>
      </c>
      <c r="E337" s="2"/>
      <c r="F337" s="114">
        <v>49095</v>
      </c>
      <c r="G337" s="2"/>
      <c r="H337" s="34" t="s">
        <v>196</v>
      </c>
      <c r="I337" s="2" t="s">
        <v>94</v>
      </c>
      <c r="J337" s="35">
        <v>-5</v>
      </c>
      <c r="K337" s="2"/>
      <c r="L337" s="83">
        <v>6630887.7599999998</v>
      </c>
      <c r="M337" s="74"/>
      <c r="N337" s="39">
        <v>1669016.82</v>
      </c>
      <c r="O337" s="39"/>
      <c r="P337" s="39">
        <v>5293415</v>
      </c>
      <c r="Q337" s="39"/>
      <c r="R337" s="39">
        <v>365923</v>
      </c>
      <c r="S337" s="2"/>
      <c r="T337" s="5">
        <v>5.52</v>
      </c>
      <c r="U337" s="11"/>
      <c r="V337" s="10">
        <v>14.5</v>
      </c>
      <c r="X337" s="133">
        <f t="shared" ref="X337:X350" si="74">ROUND(+T337/100,4)</f>
        <v>5.5199999999999999E-2</v>
      </c>
      <c r="Z337" s="48">
        <f t="shared" ref="Z337:Z350" si="75">+N337</f>
        <v>1669016.82</v>
      </c>
    </row>
    <row r="338" spans="1:26" s="33" customFormat="1" x14ac:dyDescent="0.2">
      <c r="A338" s="5"/>
      <c r="B338" s="5"/>
      <c r="C338" s="2"/>
      <c r="D338" s="36" t="s">
        <v>128</v>
      </c>
      <c r="E338" s="2"/>
      <c r="F338" s="114">
        <v>49095</v>
      </c>
      <c r="G338" s="2"/>
      <c r="H338" s="34" t="s">
        <v>196</v>
      </c>
      <c r="I338" s="2" t="s">
        <v>94</v>
      </c>
      <c r="J338" s="35">
        <v>-5</v>
      </c>
      <c r="K338" s="2"/>
      <c r="L338" s="83">
        <v>1975255.02</v>
      </c>
      <c r="M338" s="74"/>
      <c r="N338" s="39">
        <v>620744</v>
      </c>
      <c r="O338" s="39"/>
      <c r="P338" s="39">
        <v>1453274</v>
      </c>
      <c r="Q338" s="39"/>
      <c r="R338" s="39">
        <v>100176</v>
      </c>
      <c r="S338" s="2"/>
      <c r="T338" s="5">
        <v>5.07</v>
      </c>
      <c r="U338" s="11"/>
      <c r="V338" s="10">
        <v>14.5</v>
      </c>
      <c r="X338" s="133">
        <f t="shared" si="74"/>
        <v>5.0700000000000002E-2</v>
      </c>
      <c r="Z338" s="48">
        <f t="shared" si="75"/>
        <v>620744</v>
      </c>
    </row>
    <row r="339" spans="1:26" s="33" customFormat="1" x14ac:dyDescent="0.2">
      <c r="A339" s="5"/>
      <c r="B339" s="5"/>
      <c r="C339" s="2"/>
      <c r="D339" s="36" t="s">
        <v>129</v>
      </c>
      <c r="E339" s="2"/>
      <c r="F339" s="114">
        <v>49095</v>
      </c>
      <c r="G339" s="2"/>
      <c r="H339" s="34" t="s">
        <v>196</v>
      </c>
      <c r="I339" s="2" t="s">
        <v>94</v>
      </c>
      <c r="J339" s="35">
        <v>-5</v>
      </c>
      <c r="K339" s="2"/>
      <c r="L339" s="83">
        <v>1895372.08</v>
      </c>
      <c r="M339" s="74"/>
      <c r="N339" s="39">
        <v>612794</v>
      </c>
      <c r="O339" s="39"/>
      <c r="P339" s="39">
        <v>1377347</v>
      </c>
      <c r="Q339" s="39"/>
      <c r="R339" s="39">
        <v>95097</v>
      </c>
      <c r="S339" s="2"/>
      <c r="T339" s="5">
        <v>5.0199999999999996</v>
      </c>
      <c r="U339" s="11"/>
      <c r="V339" s="10">
        <v>14.5</v>
      </c>
      <c r="X339" s="133">
        <f t="shared" si="74"/>
        <v>5.0200000000000002E-2</v>
      </c>
      <c r="Z339" s="48">
        <f t="shared" si="75"/>
        <v>612794</v>
      </c>
    </row>
    <row r="340" spans="1:26" s="33" customFormat="1" x14ac:dyDescent="0.2">
      <c r="A340" s="5"/>
      <c r="B340" s="5"/>
      <c r="C340" s="2"/>
      <c r="D340" s="36" t="s">
        <v>130</v>
      </c>
      <c r="E340" s="2"/>
      <c r="F340" s="114">
        <v>49095</v>
      </c>
      <c r="G340" s="2"/>
      <c r="H340" s="34" t="s">
        <v>196</v>
      </c>
      <c r="I340" s="2" t="s">
        <v>94</v>
      </c>
      <c r="J340" s="35">
        <v>-5</v>
      </c>
      <c r="K340" s="2"/>
      <c r="L340" s="83">
        <v>1913578.36</v>
      </c>
      <c r="M340" s="74"/>
      <c r="N340" s="39">
        <v>609918</v>
      </c>
      <c r="O340" s="39"/>
      <c r="P340" s="39">
        <v>1399339</v>
      </c>
      <c r="Q340" s="39"/>
      <c r="R340" s="39">
        <v>96556</v>
      </c>
      <c r="S340" s="2"/>
      <c r="T340" s="5">
        <v>5.05</v>
      </c>
      <c r="U340" s="11"/>
      <c r="V340" s="10">
        <v>14.5</v>
      </c>
      <c r="X340" s="133">
        <f t="shared" si="74"/>
        <v>5.0500000000000003E-2</v>
      </c>
      <c r="Z340" s="48">
        <f t="shared" si="75"/>
        <v>609918</v>
      </c>
    </row>
    <row r="341" spans="1:26" s="33" customFormat="1" x14ac:dyDescent="0.2">
      <c r="A341" s="5"/>
      <c r="B341" s="5"/>
      <c r="C341" s="2"/>
      <c r="D341" s="36" t="s">
        <v>131</v>
      </c>
      <c r="E341" s="2"/>
      <c r="F341" s="114">
        <v>52382</v>
      </c>
      <c r="G341" s="2"/>
      <c r="H341" s="34" t="s">
        <v>196</v>
      </c>
      <c r="I341" s="2" t="s">
        <v>94</v>
      </c>
      <c r="J341" s="35">
        <v>-6</v>
      </c>
      <c r="K341" s="2"/>
      <c r="L341" s="83">
        <v>1347503.75</v>
      </c>
      <c r="M341" s="74"/>
      <c r="N341" s="39">
        <v>127286</v>
      </c>
      <c r="O341" s="39"/>
      <c r="P341" s="39">
        <v>1301068</v>
      </c>
      <c r="Q341" s="39"/>
      <c r="R341" s="39">
        <v>57194</v>
      </c>
      <c r="S341" s="2"/>
      <c r="T341" s="5">
        <v>4.24</v>
      </c>
      <c r="U341" s="11"/>
      <c r="V341" s="10">
        <v>22.7</v>
      </c>
      <c r="X341" s="133">
        <f t="shared" si="74"/>
        <v>4.24E-2</v>
      </c>
      <c r="Z341" s="48">
        <f t="shared" si="75"/>
        <v>127286</v>
      </c>
    </row>
    <row r="342" spans="1:26" s="33" customFormat="1" x14ac:dyDescent="0.2">
      <c r="A342" s="5"/>
      <c r="B342" s="5"/>
      <c r="C342" s="2"/>
      <c r="D342" s="36" t="s">
        <v>160</v>
      </c>
      <c r="E342" s="2"/>
      <c r="F342" s="114">
        <v>46904</v>
      </c>
      <c r="G342" s="2"/>
      <c r="H342" s="34" t="s">
        <v>196</v>
      </c>
      <c r="I342" s="2" t="s">
        <v>94</v>
      </c>
      <c r="J342" s="35">
        <v>-4</v>
      </c>
      <c r="K342" s="2"/>
      <c r="L342" s="83">
        <v>1228893.3899999999</v>
      </c>
      <c r="M342" s="74"/>
      <c r="N342" s="39">
        <v>454303</v>
      </c>
      <c r="O342" s="39"/>
      <c r="P342" s="39">
        <v>823746</v>
      </c>
      <c r="Q342" s="39"/>
      <c r="R342" s="39">
        <v>91373</v>
      </c>
      <c r="S342" s="2"/>
      <c r="T342" s="5">
        <v>7.44</v>
      </c>
      <c r="U342" s="11"/>
      <c r="V342" s="10">
        <v>9</v>
      </c>
      <c r="X342" s="133">
        <f t="shared" si="74"/>
        <v>7.4399999999999994E-2</v>
      </c>
      <c r="Z342" s="48">
        <f t="shared" si="75"/>
        <v>454303</v>
      </c>
    </row>
    <row r="343" spans="1:26" s="33" customFormat="1" x14ac:dyDescent="0.2">
      <c r="A343" s="5"/>
      <c r="B343" s="5"/>
      <c r="C343" s="2"/>
      <c r="D343" s="36" t="s">
        <v>161</v>
      </c>
      <c r="E343" s="2"/>
      <c r="F343" s="114">
        <v>51652</v>
      </c>
      <c r="G343" s="2"/>
      <c r="H343" s="34" t="s">
        <v>196</v>
      </c>
      <c r="I343" s="2" t="s">
        <v>94</v>
      </c>
      <c r="J343" s="35">
        <v>-4</v>
      </c>
      <c r="K343" s="2"/>
      <c r="L343" s="83">
        <v>1862193.74</v>
      </c>
      <c r="M343" s="74"/>
      <c r="N343" s="39">
        <v>153457</v>
      </c>
      <c r="O343" s="39"/>
      <c r="P343" s="39">
        <v>1783224</v>
      </c>
      <c r="Q343" s="39"/>
      <c r="R343" s="39">
        <v>84595</v>
      </c>
      <c r="S343" s="2"/>
      <c r="T343" s="5">
        <v>4.54</v>
      </c>
      <c r="U343" s="11"/>
      <c r="V343" s="10">
        <v>21.1</v>
      </c>
      <c r="X343" s="133">
        <f t="shared" si="74"/>
        <v>4.5400000000000003E-2</v>
      </c>
      <c r="Z343" s="48">
        <f t="shared" si="75"/>
        <v>153457</v>
      </c>
    </row>
    <row r="344" spans="1:26" s="33" customFormat="1" x14ac:dyDescent="0.2">
      <c r="A344" s="5"/>
      <c r="B344" s="5"/>
      <c r="C344" s="2"/>
      <c r="D344" s="36" t="s">
        <v>172</v>
      </c>
      <c r="E344" s="2"/>
      <c r="F344" s="114">
        <v>50556</v>
      </c>
      <c r="G344" s="2"/>
      <c r="H344" s="34" t="s">
        <v>196</v>
      </c>
      <c r="I344" s="2" t="s">
        <v>94</v>
      </c>
      <c r="J344" s="35">
        <v>-5</v>
      </c>
      <c r="K344" s="2"/>
      <c r="L344" s="83">
        <v>864793.37</v>
      </c>
      <c r="M344" s="74"/>
      <c r="N344" s="39">
        <v>86864</v>
      </c>
      <c r="O344" s="39"/>
      <c r="P344" s="39">
        <v>821169</v>
      </c>
      <c r="Q344" s="39"/>
      <c r="R344" s="39">
        <v>44546</v>
      </c>
      <c r="S344" s="2"/>
      <c r="T344" s="5">
        <v>5.15</v>
      </c>
      <c r="U344" s="11"/>
      <c r="V344" s="10">
        <v>18.399999999999999</v>
      </c>
      <c r="X344" s="133">
        <f t="shared" si="74"/>
        <v>5.1499999999999997E-2</v>
      </c>
      <c r="Z344" s="48">
        <f t="shared" si="75"/>
        <v>86864</v>
      </c>
    </row>
    <row r="345" spans="1:26" s="63" customFormat="1" x14ac:dyDescent="0.2">
      <c r="A345" s="46"/>
      <c r="B345" s="46"/>
      <c r="C345" s="42"/>
      <c r="D345" s="36" t="s">
        <v>176</v>
      </c>
      <c r="E345" s="42"/>
      <c r="F345" s="114">
        <v>46904</v>
      </c>
      <c r="G345" s="42"/>
      <c r="H345" s="43" t="s">
        <v>196</v>
      </c>
      <c r="I345" s="2" t="s">
        <v>94</v>
      </c>
      <c r="J345" s="64">
        <v>-4</v>
      </c>
      <c r="K345" s="42"/>
      <c r="L345" s="87">
        <v>311.14999999999998</v>
      </c>
      <c r="M345" s="73"/>
      <c r="N345" s="44">
        <v>156</v>
      </c>
      <c r="O345" s="44"/>
      <c r="P345" s="44">
        <v>168</v>
      </c>
      <c r="Q345" s="44"/>
      <c r="R345" s="44">
        <v>21</v>
      </c>
      <c r="S345" s="42"/>
      <c r="T345" s="46">
        <v>6.75</v>
      </c>
      <c r="U345" s="66"/>
      <c r="V345" s="47">
        <v>8</v>
      </c>
      <c r="X345" s="133">
        <f t="shared" si="74"/>
        <v>6.7500000000000004E-2</v>
      </c>
      <c r="Y345" s="33"/>
      <c r="Z345" s="48">
        <f t="shared" si="75"/>
        <v>156</v>
      </c>
    </row>
    <row r="346" spans="1:26" s="33" customFormat="1" x14ac:dyDescent="0.2">
      <c r="A346" s="5"/>
      <c r="B346" s="5"/>
      <c r="C346" s="2"/>
      <c r="D346" s="36" t="s">
        <v>132</v>
      </c>
      <c r="E346" s="2"/>
      <c r="F346" s="114">
        <v>52382</v>
      </c>
      <c r="G346" s="2"/>
      <c r="H346" s="34" t="s">
        <v>196</v>
      </c>
      <c r="I346" s="2" t="s">
        <v>94</v>
      </c>
      <c r="J346" s="35">
        <v>-5</v>
      </c>
      <c r="K346" s="2"/>
      <c r="L346" s="83">
        <v>629836.13</v>
      </c>
      <c r="M346" s="74"/>
      <c r="N346" s="39">
        <v>137279</v>
      </c>
      <c r="O346" s="39"/>
      <c r="P346" s="39">
        <v>524049</v>
      </c>
      <c r="Q346" s="39"/>
      <c r="R346" s="39">
        <v>23603</v>
      </c>
      <c r="S346" s="2"/>
      <c r="T346" s="5">
        <v>3.75</v>
      </c>
      <c r="U346" s="11"/>
      <c r="V346" s="10">
        <v>22.2</v>
      </c>
      <c r="X346" s="133">
        <f t="shared" si="74"/>
        <v>3.7499999999999999E-2</v>
      </c>
      <c r="Z346" s="48">
        <f t="shared" si="75"/>
        <v>137279</v>
      </c>
    </row>
    <row r="347" spans="1:26" s="33" customFormat="1" x14ac:dyDescent="0.2">
      <c r="A347" s="5"/>
      <c r="B347" s="5"/>
      <c r="C347" s="2"/>
      <c r="D347" s="36" t="s">
        <v>133</v>
      </c>
      <c r="E347" s="2"/>
      <c r="F347" s="114">
        <v>52382</v>
      </c>
      <c r="G347" s="2"/>
      <c r="H347" s="34" t="s">
        <v>196</v>
      </c>
      <c r="I347" s="2" t="s">
        <v>94</v>
      </c>
      <c r="J347" s="35">
        <v>-5</v>
      </c>
      <c r="K347" s="2"/>
      <c r="L347" s="83">
        <v>573662.51</v>
      </c>
      <c r="M347" s="74"/>
      <c r="N347" s="39">
        <v>130566</v>
      </c>
      <c r="O347" s="39"/>
      <c r="P347" s="39">
        <v>471780</v>
      </c>
      <c r="Q347" s="39"/>
      <c r="R347" s="39">
        <v>21302</v>
      </c>
      <c r="S347" s="2"/>
      <c r="T347" s="5">
        <v>3.71</v>
      </c>
      <c r="U347" s="11"/>
      <c r="V347" s="10">
        <v>22.1</v>
      </c>
      <c r="X347" s="133">
        <f t="shared" si="74"/>
        <v>3.7100000000000001E-2</v>
      </c>
      <c r="Z347" s="48">
        <f t="shared" si="75"/>
        <v>130566</v>
      </c>
    </row>
    <row r="348" spans="1:26" s="33" customFormat="1" x14ac:dyDescent="0.2">
      <c r="A348" s="5"/>
      <c r="B348" s="5"/>
      <c r="C348" s="2"/>
      <c r="D348" s="36" t="s">
        <v>134</v>
      </c>
      <c r="E348" s="2"/>
      <c r="F348" s="114">
        <v>52382</v>
      </c>
      <c r="G348" s="2"/>
      <c r="H348" s="34" t="s">
        <v>196</v>
      </c>
      <c r="I348" s="2" t="s">
        <v>94</v>
      </c>
      <c r="J348" s="35">
        <v>-5</v>
      </c>
      <c r="K348" s="2"/>
      <c r="L348" s="83">
        <v>615252.36</v>
      </c>
      <c r="M348" s="74"/>
      <c r="N348" s="39">
        <v>141068</v>
      </c>
      <c r="O348" s="39"/>
      <c r="P348" s="39">
        <v>504947</v>
      </c>
      <c r="Q348" s="39"/>
      <c r="R348" s="39">
        <v>22808</v>
      </c>
      <c r="S348" s="2"/>
      <c r="T348" s="5">
        <v>3.71</v>
      </c>
      <c r="U348" s="11"/>
      <c r="V348" s="10">
        <v>22.1</v>
      </c>
      <c r="X348" s="133">
        <f t="shared" si="74"/>
        <v>3.7100000000000001E-2</v>
      </c>
      <c r="Z348" s="48">
        <f t="shared" si="75"/>
        <v>141068</v>
      </c>
    </row>
    <row r="349" spans="1:26" s="63" customFormat="1" x14ac:dyDescent="0.2">
      <c r="A349" s="46"/>
      <c r="B349" s="46"/>
      <c r="C349" s="42"/>
      <c r="D349" s="36" t="s">
        <v>135</v>
      </c>
      <c r="E349" s="42"/>
      <c r="F349" s="114">
        <v>52382</v>
      </c>
      <c r="G349" s="42"/>
      <c r="H349" s="43" t="s">
        <v>196</v>
      </c>
      <c r="I349" s="2" t="s">
        <v>94</v>
      </c>
      <c r="J349" s="64">
        <v>-5</v>
      </c>
      <c r="K349" s="42"/>
      <c r="L349" s="87">
        <v>575640.35</v>
      </c>
      <c r="M349" s="73"/>
      <c r="N349" s="44">
        <v>130344</v>
      </c>
      <c r="O349" s="44"/>
      <c r="P349" s="44">
        <v>474078</v>
      </c>
      <c r="Q349" s="44"/>
      <c r="R349" s="44">
        <v>21400</v>
      </c>
      <c r="S349" s="42"/>
      <c r="T349" s="46">
        <v>3.72</v>
      </c>
      <c r="U349" s="66"/>
      <c r="V349" s="47">
        <v>22.2</v>
      </c>
      <c r="X349" s="133">
        <f t="shared" si="74"/>
        <v>3.7199999999999997E-2</v>
      </c>
      <c r="Y349" s="33"/>
      <c r="Z349" s="48">
        <f t="shared" si="75"/>
        <v>130344</v>
      </c>
    </row>
    <row r="350" spans="1:26" s="33" customFormat="1" x14ac:dyDescent="0.2">
      <c r="A350" s="5"/>
      <c r="B350" s="5"/>
      <c r="C350" s="2"/>
      <c r="D350" s="36" t="s">
        <v>136</v>
      </c>
      <c r="E350" s="2"/>
      <c r="F350" s="114">
        <v>52382</v>
      </c>
      <c r="G350" s="2"/>
      <c r="H350" s="34" t="s">
        <v>196</v>
      </c>
      <c r="I350" s="2" t="s">
        <v>94</v>
      </c>
      <c r="J350" s="35">
        <v>-5</v>
      </c>
      <c r="K350" s="2"/>
      <c r="L350" s="84">
        <v>3502524.33</v>
      </c>
      <c r="M350" s="74"/>
      <c r="N350" s="41">
        <v>650364</v>
      </c>
      <c r="O350" s="39"/>
      <c r="P350" s="41">
        <v>3027287</v>
      </c>
      <c r="Q350" s="39"/>
      <c r="R350" s="41">
        <v>135363</v>
      </c>
      <c r="S350" s="2"/>
      <c r="T350" s="5">
        <v>3.86</v>
      </c>
      <c r="U350" s="11"/>
      <c r="V350" s="10">
        <v>22.4</v>
      </c>
      <c r="X350" s="133">
        <f t="shared" si="74"/>
        <v>3.8600000000000002E-2</v>
      </c>
      <c r="Z350" s="48">
        <f t="shared" si="75"/>
        <v>650364</v>
      </c>
    </row>
    <row r="351" spans="1:26" s="33" customFormat="1" ht="11.45" customHeight="1" x14ac:dyDescent="0.2">
      <c r="A351" s="5"/>
      <c r="B351" s="5"/>
      <c r="C351" s="2"/>
      <c r="D351" s="2"/>
      <c r="E351" s="2"/>
      <c r="F351" s="114"/>
      <c r="G351" s="2"/>
      <c r="H351" s="34"/>
      <c r="I351" s="2"/>
      <c r="J351" s="35"/>
      <c r="K351" s="2"/>
      <c r="L351" s="85"/>
      <c r="M351" s="48"/>
      <c r="N351" s="48"/>
      <c r="O351" s="74"/>
      <c r="P351" s="49"/>
      <c r="Q351" s="74"/>
      <c r="R351" s="48"/>
      <c r="S351" s="2"/>
      <c r="T351" s="5"/>
      <c r="U351" s="11"/>
      <c r="V351" s="10"/>
    </row>
    <row r="352" spans="1:26" s="33" customFormat="1" x14ac:dyDescent="0.2">
      <c r="A352" s="5"/>
      <c r="B352" s="5"/>
      <c r="C352" s="2" t="s">
        <v>53</v>
      </c>
      <c r="D352" s="2"/>
      <c r="E352" s="2"/>
      <c r="F352" s="114"/>
      <c r="G352" s="2"/>
      <c r="H352" s="34"/>
      <c r="I352" s="2"/>
      <c r="J352" s="35"/>
      <c r="K352" s="2"/>
      <c r="L352" s="93">
        <f>SUBTOTAL(9,L337:L350)</f>
        <v>23615704.299999997</v>
      </c>
      <c r="M352" s="49"/>
      <c r="N352" s="76">
        <f>SUBTOTAL(9,N337:N350)</f>
        <v>5524159.8200000003</v>
      </c>
      <c r="O352" s="49"/>
      <c r="P352" s="76">
        <f>SUBTOTAL(9,P337:P350)</f>
        <v>19254891</v>
      </c>
      <c r="Q352" s="49"/>
      <c r="R352" s="76">
        <f>SUBTOTAL(9,R337:R350)</f>
        <v>1159957</v>
      </c>
      <c r="S352" s="42"/>
      <c r="T352" s="46">
        <f>ROUND(R352/L352*100,2)</f>
        <v>4.91</v>
      </c>
      <c r="U352" s="66"/>
      <c r="V352" s="47">
        <f>ROUND(P352/R352,1)</f>
        <v>16.600000000000001</v>
      </c>
      <c r="X352" s="133">
        <f t="shared" ref="X352" si="76">ROUND(+T352/100,4)</f>
        <v>4.9099999999999998E-2</v>
      </c>
      <c r="Z352" s="48">
        <f t="shared" ref="Z352" si="77">+N352</f>
        <v>5524159.8200000003</v>
      </c>
    </row>
    <row r="353" spans="1:26" s="33" customFormat="1" x14ac:dyDescent="0.2">
      <c r="A353" s="5"/>
      <c r="B353" s="5"/>
      <c r="C353" s="2"/>
      <c r="D353" s="2"/>
      <c r="E353" s="2"/>
      <c r="F353" s="114"/>
      <c r="G353" s="2"/>
      <c r="H353" s="34"/>
      <c r="I353" s="2"/>
      <c r="J353" s="35"/>
      <c r="K353" s="2"/>
      <c r="L353" s="85"/>
      <c r="M353" s="48"/>
      <c r="N353" s="48"/>
      <c r="O353" s="48"/>
      <c r="P353" s="49"/>
      <c r="Q353" s="48"/>
      <c r="R353" s="48"/>
      <c r="S353" s="2"/>
      <c r="T353" s="5"/>
      <c r="U353" s="11"/>
      <c r="V353" s="10"/>
    </row>
    <row r="354" spans="1:26" s="50" customFormat="1" ht="15.75" x14ac:dyDescent="0.25">
      <c r="A354" s="27"/>
      <c r="B354" s="32" t="s">
        <v>104</v>
      </c>
      <c r="D354" s="31"/>
      <c r="E354" s="31"/>
      <c r="F354" s="114"/>
      <c r="G354" s="31"/>
      <c r="H354" s="51"/>
      <c r="I354" s="31"/>
      <c r="J354" s="12"/>
      <c r="K354" s="31"/>
      <c r="L354" s="92">
        <f>+SUBTOTAL(9,L221:L352)</f>
        <v>1039841865.7199999</v>
      </c>
      <c r="M354" s="30"/>
      <c r="N354" s="75">
        <f>+SUBTOTAL(9,N221:N352)</f>
        <v>517755823.81999993</v>
      </c>
      <c r="O354" s="48"/>
      <c r="P354" s="75">
        <f>+SUBTOTAL(9,P221:P352)</f>
        <v>574428963</v>
      </c>
      <c r="Q354" s="48"/>
      <c r="R354" s="75">
        <f>+SUBTOTAL(9,R221:R352)</f>
        <v>32718763</v>
      </c>
      <c r="S354" s="2"/>
      <c r="T354" s="27">
        <f>ROUND(R354/L354*100,2)</f>
        <v>3.15</v>
      </c>
      <c r="U354" s="52"/>
      <c r="V354" s="53">
        <f>ROUND(P354/R354,1)</f>
        <v>17.600000000000001</v>
      </c>
      <c r="X354" s="133">
        <f t="shared" ref="X354" si="78">ROUND(+T354/100,4)</f>
        <v>3.15E-2</v>
      </c>
      <c r="Y354" s="33"/>
      <c r="Z354" s="48">
        <f t="shared" ref="Z354" si="79">+N354</f>
        <v>517755823.81999993</v>
      </c>
    </row>
    <row r="355" spans="1:26" s="33" customFormat="1" x14ac:dyDescent="0.2">
      <c r="A355" s="5"/>
      <c r="B355" s="2"/>
      <c r="D355" s="2"/>
      <c r="E355" s="2"/>
      <c r="F355" s="114"/>
      <c r="G355" s="2"/>
      <c r="H355" s="34"/>
      <c r="I355" s="2"/>
      <c r="J355" s="35"/>
      <c r="K355" s="2"/>
      <c r="L355" s="81"/>
      <c r="M355" s="8"/>
      <c r="N355" s="8"/>
      <c r="O355" s="74"/>
      <c r="P355" s="9"/>
      <c r="Q355" s="74"/>
      <c r="R355" s="8"/>
      <c r="S355" s="2"/>
      <c r="T355" s="5"/>
      <c r="U355" s="11"/>
      <c r="V355" s="10"/>
    </row>
    <row r="356" spans="1:26" s="33" customFormat="1" ht="15.75" x14ac:dyDescent="0.25">
      <c r="A356" s="5"/>
      <c r="B356" s="32" t="s">
        <v>54</v>
      </c>
      <c r="C356" s="50"/>
      <c r="D356" s="31"/>
      <c r="E356" s="2"/>
      <c r="F356" s="114"/>
      <c r="G356" s="2"/>
      <c r="H356" s="34"/>
      <c r="I356" s="2"/>
      <c r="J356" s="35"/>
      <c r="K356" s="2"/>
      <c r="L356" s="86">
        <f>SUBTOTAL(9,L15:L354)</f>
        <v>8924850148.1000042</v>
      </c>
      <c r="M356" s="8"/>
      <c r="N356" s="30">
        <f>SUBTOTAL(9,N15:N354)</f>
        <v>3381732617.0999994</v>
      </c>
      <c r="O356" s="74"/>
      <c r="P356" s="30">
        <f>SUBTOTAL(9,P15:P354)</f>
        <v>6165146793</v>
      </c>
      <c r="Q356" s="74"/>
      <c r="R356" s="30">
        <f>SUBTOTAL(9,R15:R354)</f>
        <v>399784704</v>
      </c>
      <c r="S356" s="2"/>
      <c r="T356" s="27">
        <f>ROUND(R356/L356*100,2)</f>
        <v>4.4800000000000004</v>
      </c>
      <c r="U356" s="52"/>
      <c r="V356" s="53">
        <f>ROUND(P356/R356,1)</f>
        <v>15.4</v>
      </c>
      <c r="X356" s="133">
        <f t="shared" ref="X356" si="80">ROUND(+T356/100,4)</f>
        <v>4.48E-2</v>
      </c>
      <c r="Z356" s="48">
        <f t="shared" ref="Z356" si="81">+N356</f>
        <v>3381732617.0999994</v>
      </c>
    </row>
    <row r="357" spans="1:26" s="33" customFormat="1" x14ac:dyDescent="0.2">
      <c r="A357" s="5"/>
      <c r="B357" s="2"/>
      <c r="D357" s="2"/>
      <c r="E357" s="2"/>
      <c r="F357" s="114"/>
      <c r="G357" s="2"/>
      <c r="H357" s="34"/>
      <c r="I357" s="2"/>
      <c r="J357" s="35"/>
      <c r="K357" s="2"/>
      <c r="L357" s="8"/>
      <c r="M357" s="8"/>
      <c r="N357" s="8"/>
      <c r="O357" s="74"/>
      <c r="P357" s="9"/>
      <c r="Q357" s="74"/>
      <c r="R357" s="8"/>
      <c r="S357" s="2"/>
      <c r="T357" s="5"/>
      <c r="U357" s="11"/>
      <c r="V357" s="10"/>
    </row>
    <row r="358" spans="1:26" s="33" customFormat="1" x14ac:dyDescent="0.2">
      <c r="A358" s="5"/>
      <c r="B358" s="2"/>
      <c r="D358" s="2"/>
      <c r="E358" s="2"/>
      <c r="F358" s="114"/>
      <c r="G358" s="2"/>
      <c r="H358" s="34"/>
      <c r="I358" s="2"/>
      <c r="J358" s="35"/>
      <c r="K358" s="2"/>
      <c r="L358" s="8"/>
      <c r="M358" s="8"/>
      <c r="N358" s="8"/>
      <c r="O358" s="74"/>
      <c r="P358" s="9"/>
      <c r="Q358" s="74"/>
      <c r="R358" s="8"/>
      <c r="S358" s="2"/>
      <c r="T358" s="5"/>
      <c r="U358" s="11"/>
      <c r="V358" s="10"/>
    </row>
    <row r="359" spans="1:26" s="33" customFormat="1" ht="15.75" x14ac:dyDescent="0.25">
      <c r="A359" s="5"/>
      <c r="B359" s="32" t="s">
        <v>55</v>
      </c>
      <c r="C359" s="2"/>
      <c r="D359" s="2"/>
      <c r="E359" s="2"/>
      <c r="F359" s="114"/>
      <c r="G359" s="2"/>
      <c r="H359" s="34"/>
      <c r="I359" s="2"/>
      <c r="J359" s="35"/>
      <c r="K359" s="2"/>
      <c r="L359" s="8"/>
      <c r="M359" s="8"/>
      <c r="N359" s="8"/>
      <c r="O359" s="74"/>
      <c r="P359" s="9"/>
      <c r="Q359" s="74"/>
      <c r="R359" s="8"/>
      <c r="S359" s="2"/>
      <c r="T359" s="5"/>
      <c r="U359" s="11"/>
      <c r="V359" s="10"/>
    </row>
    <row r="360" spans="1:26" s="33" customFormat="1" ht="15.75" x14ac:dyDescent="0.25">
      <c r="A360" s="5"/>
      <c r="B360" s="32"/>
      <c r="C360" s="2"/>
      <c r="D360" s="2"/>
      <c r="E360" s="2"/>
      <c r="F360" s="114"/>
      <c r="G360" s="2"/>
      <c r="H360" s="34"/>
      <c r="I360" s="2"/>
      <c r="J360" s="35"/>
      <c r="K360" s="2"/>
      <c r="L360" s="8"/>
      <c r="M360" s="8"/>
      <c r="N360" s="8"/>
      <c r="O360" s="74"/>
      <c r="P360" s="9"/>
      <c r="Q360" s="74"/>
      <c r="R360" s="8"/>
      <c r="S360" s="2"/>
      <c r="T360" s="5"/>
      <c r="U360" s="11"/>
      <c r="V360" s="10"/>
    </row>
    <row r="361" spans="1:26" s="33" customFormat="1" x14ac:dyDescent="0.2">
      <c r="A361" s="5">
        <v>350.1</v>
      </c>
      <c r="B361" s="2"/>
      <c r="C361" s="2" t="s">
        <v>95</v>
      </c>
      <c r="D361" s="2"/>
      <c r="E361" s="2"/>
      <c r="F361" s="114"/>
      <c r="G361" s="2"/>
      <c r="H361" s="34" t="s">
        <v>217</v>
      </c>
      <c r="I361" s="2"/>
      <c r="J361" s="35">
        <v>0</v>
      </c>
      <c r="K361" s="2"/>
      <c r="L361" s="83">
        <v>38621842.270000003</v>
      </c>
      <c r="M361" s="74"/>
      <c r="N361" s="39">
        <v>19954328.879999999</v>
      </c>
      <c r="O361" s="39"/>
      <c r="P361" s="39">
        <v>18667513</v>
      </c>
      <c r="Q361" s="39"/>
      <c r="R361" s="39">
        <v>381088</v>
      </c>
      <c r="S361" s="2"/>
      <c r="T361" s="5">
        <v>0.99</v>
      </c>
      <c r="U361" s="11"/>
      <c r="V361" s="10">
        <v>49</v>
      </c>
      <c r="X361" s="133">
        <f t="shared" ref="X361:X369" si="82">ROUND(+T361/100,4)</f>
        <v>9.9000000000000008E-3</v>
      </c>
      <c r="Z361" s="48">
        <f t="shared" ref="Z361:Z369" si="83">+N361</f>
        <v>19954328.879999999</v>
      </c>
    </row>
    <row r="362" spans="1:26" s="33" customFormat="1" x14ac:dyDescent="0.2">
      <c r="A362" s="5">
        <v>352</v>
      </c>
      <c r="B362" s="2"/>
      <c r="C362" s="2" t="s">
        <v>37</v>
      </c>
      <c r="D362" s="2"/>
      <c r="E362" s="2"/>
      <c r="F362" s="114" t="s">
        <v>46</v>
      </c>
      <c r="G362" s="2"/>
      <c r="H362" s="34" t="s">
        <v>197</v>
      </c>
      <c r="I362" s="2"/>
      <c r="J362" s="35">
        <v>-5</v>
      </c>
      <c r="K362" s="2"/>
      <c r="L362" s="83">
        <v>52451026.259999998</v>
      </c>
      <c r="M362" s="74"/>
      <c r="N362" s="39">
        <v>9180989.8000000007</v>
      </c>
      <c r="O362" s="39"/>
      <c r="P362" s="39">
        <v>45892588</v>
      </c>
      <c r="Q362" s="39"/>
      <c r="R362" s="39">
        <v>787380</v>
      </c>
      <c r="S362" s="2"/>
      <c r="T362" s="5">
        <v>1.5</v>
      </c>
      <c r="U362" s="11"/>
      <c r="V362" s="10">
        <v>58.3</v>
      </c>
      <c r="X362" s="133">
        <f t="shared" si="82"/>
        <v>1.4999999999999999E-2</v>
      </c>
      <c r="Z362" s="48">
        <f t="shared" si="83"/>
        <v>9180989.8000000007</v>
      </c>
    </row>
    <row r="363" spans="1:26" s="33" customFormat="1" x14ac:dyDescent="0.2">
      <c r="A363" s="5">
        <v>353</v>
      </c>
      <c r="B363" s="2"/>
      <c r="C363" s="2" t="s">
        <v>57</v>
      </c>
      <c r="D363" s="2"/>
      <c r="E363" s="2"/>
      <c r="F363" s="114" t="s">
        <v>46</v>
      </c>
      <c r="G363" s="2"/>
      <c r="H363" s="34" t="s">
        <v>198</v>
      </c>
      <c r="I363" s="2"/>
      <c r="J363" s="35">
        <v>-10</v>
      </c>
      <c r="K363" s="2"/>
      <c r="L363" s="83">
        <v>699465966.97000003</v>
      </c>
      <c r="M363" s="74"/>
      <c r="N363" s="44">
        <v>204491224.66999999</v>
      </c>
      <c r="O363" s="39"/>
      <c r="P363" s="39">
        <v>564921339</v>
      </c>
      <c r="Q363" s="39"/>
      <c r="R363" s="39">
        <v>13749078</v>
      </c>
      <c r="S363" s="2"/>
      <c r="T363" s="5">
        <v>1.97</v>
      </c>
      <c r="U363" s="11"/>
      <c r="V363" s="10">
        <v>41.1</v>
      </c>
      <c r="X363" s="133">
        <f t="shared" si="82"/>
        <v>1.9699999999999999E-2</v>
      </c>
      <c r="Z363" s="48">
        <f t="shared" si="83"/>
        <v>204491224.66999999</v>
      </c>
    </row>
    <row r="364" spans="1:26" s="33" customFormat="1" x14ac:dyDescent="0.2">
      <c r="A364" s="5">
        <v>353.5</v>
      </c>
      <c r="B364" s="2"/>
      <c r="C364" s="2" t="s">
        <v>113</v>
      </c>
      <c r="D364" s="2"/>
      <c r="E364" s="2"/>
      <c r="F364" s="114"/>
      <c r="G364" s="2"/>
      <c r="H364" s="34" t="s">
        <v>199</v>
      </c>
      <c r="I364" s="2"/>
      <c r="J364" s="35">
        <v>0</v>
      </c>
      <c r="K364" s="2"/>
      <c r="L364" s="83">
        <v>288534.57</v>
      </c>
      <c r="M364" s="74"/>
      <c r="N364" s="44">
        <v>207354.95</v>
      </c>
      <c r="O364" s="39"/>
      <c r="P364" s="39">
        <v>81180</v>
      </c>
      <c r="Q364" s="39"/>
      <c r="R364" s="39">
        <v>4388</v>
      </c>
      <c r="S364" s="2"/>
      <c r="T364" s="5">
        <v>1.52</v>
      </c>
      <c r="U364" s="11"/>
      <c r="V364" s="10">
        <v>18.5</v>
      </c>
      <c r="X364" s="133">
        <f t="shared" si="82"/>
        <v>1.52E-2</v>
      </c>
      <c r="Z364" s="48">
        <f t="shared" si="83"/>
        <v>207354.95</v>
      </c>
    </row>
    <row r="365" spans="1:26" s="33" customFormat="1" x14ac:dyDescent="0.2">
      <c r="A365" s="5">
        <v>354</v>
      </c>
      <c r="B365" s="2"/>
      <c r="C365" s="2" t="s">
        <v>58</v>
      </c>
      <c r="D365" s="2"/>
      <c r="E365" s="2"/>
      <c r="F365" s="114" t="s">
        <v>46</v>
      </c>
      <c r="G365" s="2"/>
      <c r="H365" s="34" t="s">
        <v>97</v>
      </c>
      <c r="I365" s="2"/>
      <c r="J365" s="35">
        <v>-30</v>
      </c>
      <c r="K365" s="2"/>
      <c r="L365" s="83">
        <v>89056102.099999994</v>
      </c>
      <c r="M365" s="74"/>
      <c r="N365" s="39">
        <v>56002879.609999999</v>
      </c>
      <c r="O365" s="39"/>
      <c r="P365" s="39">
        <v>59770053</v>
      </c>
      <c r="Q365" s="39"/>
      <c r="R365" s="39">
        <v>1341626</v>
      </c>
      <c r="S365" s="2"/>
      <c r="T365" s="5">
        <v>1.51</v>
      </c>
      <c r="U365" s="11"/>
      <c r="V365" s="10">
        <v>44.6</v>
      </c>
      <c r="X365" s="133">
        <f t="shared" si="82"/>
        <v>1.5100000000000001E-2</v>
      </c>
      <c r="Z365" s="48">
        <f t="shared" si="83"/>
        <v>56002879.609999999</v>
      </c>
    </row>
    <row r="366" spans="1:26" s="33" customFormat="1" x14ac:dyDescent="0.2">
      <c r="A366" s="5">
        <v>355</v>
      </c>
      <c r="B366" s="2"/>
      <c r="C366" s="2" t="s">
        <v>59</v>
      </c>
      <c r="D366" s="2"/>
      <c r="E366" s="2"/>
      <c r="F366" s="114" t="s">
        <v>46</v>
      </c>
      <c r="G366" s="2"/>
      <c r="H366" s="34" t="s">
        <v>188</v>
      </c>
      <c r="I366" s="2"/>
      <c r="J366" s="35">
        <v>-50</v>
      </c>
      <c r="K366" s="2"/>
      <c r="L366" s="83">
        <v>458743154.33999997</v>
      </c>
      <c r="M366" s="74"/>
      <c r="N366" s="39">
        <v>112796624.73999999</v>
      </c>
      <c r="O366" s="39"/>
      <c r="P366" s="39">
        <v>575318107</v>
      </c>
      <c r="Q366" s="39"/>
      <c r="R366" s="39">
        <v>11719607</v>
      </c>
      <c r="S366" s="2"/>
      <c r="T366" s="5">
        <v>2.5499999999999998</v>
      </c>
      <c r="U366" s="11"/>
      <c r="V366" s="10">
        <v>49.1</v>
      </c>
      <c r="X366" s="133">
        <f t="shared" si="82"/>
        <v>2.5499999999999998E-2</v>
      </c>
      <c r="Z366" s="48">
        <f t="shared" si="83"/>
        <v>112796624.73999999</v>
      </c>
    </row>
    <row r="367" spans="1:26" s="33" customFormat="1" x14ac:dyDescent="0.2">
      <c r="A367" s="5">
        <v>356</v>
      </c>
      <c r="B367" s="2"/>
      <c r="C367" s="2" t="s">
        <v>60</v>
      </c>
      <c r="D367" s="2"/>
      <c r="E367" s="2"/>
      <c r="F367" s="114" t="s">
        <v>46</v>
      </c>
      <c r="G367" s="2"/>
      <c r="H367" s="34" t="s">
        <v>200</v>
      </c>
      <c r="I367" s="2"/>
      <c r="J367" s="35">
        <v>-60</v>
      </c>
      <c r="K367" s="2"/>
      <c r="L367" s="83">
        <v>375266043.88</v>
      </c>
      <c r="M367" s="74"/>
      <c r="N367" s="39">
        <v>131956482.19</v>
      </c>
      <c r="O367" s="39"/>
      <c r="P367" s="39">
        <v>468469188</v>
      </c>
      <c r="Q367" s="39"/>
      <c r="R367" s="39">
        <v>9498853</v>
      </c>
      <c r="S367" s="2"/>
      <c r="T367" s="5">
        <v>2.5299999999999998</v>
      </c>
      <c r="U367" s="11"/>
      <c r="V367" s="10">
        <v>49.3</v>
      </c>
      <c r="X367" s="133">
        <f t="shared" si="82"/>
        <v>2.53E-2</v>
      </c>
      <c r="Z367" s="48">
        <f t="shared" si="83"/>
        <v>131956482.19</v>
      </c>
    </row>
    <row r="368" spans="1:26" s="33" customFormat="1" x14ac:dyDescent="0.2">
      <c r="A368" s="5">
        <v>357</v>
      </c>
      <c r="B368" s="2"/>
      <c r="C368" s="2" t="s">
        <v>114</v>
      </c>
      <c r="D368" s="2"/>
      <c r="E368" s="2"/>
      <c r="F368" s="114"/>
      <c r="G368" s="2"/>
      <c r="H368" s="34" t="s">
        <v>201</v>
      </c>
      <c r="I368" s="2"/>
      <c r="J368" s="35">
        <v>0</v>
      </c>
      <c r="K368" s="2"/>
      <c r="L368" s="83">
        <v>208382.62</v>
      </c>
      <c r="M368" s="74"/>
      <c r="N368" s="39">
        <v>105497.06</v>
      </c>
      <c r="O368" s="39"/>
      <c r="P368" s="39">
        <v>102886</v>
      </c>
      <c r="Q368" s="39"/>
      <c r="R368" s="39">
        <v>1678</v>
      </c>
      <c r="S368" s="2"/>
      <c r="T368" s="5">
        <v>0.81</v>
      </c>
      <c r="U368" s="11"/>
      <c r="V368" s="10">
        <v>61.3</v>
      </c>
      <c r="X368" s="133">
        <f t="shared" si="82"/>
        <v>8.0999999999999996E-3</v>
      </c>
      <c r="Z368" s="48">
        <f t="shared" si="83"/>
        <v>105497.06</v>
      </c>
    </row>
    <row r="369" spans="1:26" s="33" customFormat="1" x14ac:dyDescent="0.2">
      <c r="A369" s="46">
        <v>358</v>
      </c>
      <c r="B369" s="42"/>
      <c r="C369" s="42" t="s">
        <v>62</v>
      </c>
      <c r="D369" s="42"/>
      <c r="E369" s="42"/>
      <c r="F369" s="114" t="s">
        <v>46</v>
      </c>
      <c r="G369" s="2"/>
      <c r="H369" s="34" t="s">
        <v>202</v>
      </c>
      <c r="I369" s="2"/>
      <c r="J369" s="35">
        <v>0</v>
      </c>
      <c r="K369" s="2"/>
      <c r="L369" s="84">
        <v>1295923.44</v>
      </c>
      <c r="M369" s="74"/>
      <c r="N369" s="41">
        <v>413269.03</v>
      </c>
      <c r="O369" s="39"/>
      <c r="P369" s="41">
        <v>882654</v>
      </c>
      <c r="Q369" s="39"/>
      <c r="R369" s="41">
        <v>25544</v>
      </c>
      <c r="S369" s="2"/>
      <c r="T369" s="5">
        <v>1.97</v>
      </c>
      <c r="U369" s="11"/>
      <c r="V369" s="10">
        <v>34.6</v>
      </c>
      <c r="X369" s="133">
        <f t="shared" si="82"/>
        <v>1.9699999999999999E-2</v>
      </c>
      <c r="Z369" s="48">
        <f t="shared" si="83"/>
        <v>413269.03</v>
      </c>
    </row>
    <row r="370" spans="1:26" s="33" customFormat="1" ht="15.75" thickBot="1" x14ac:dyDescent="0.25">
      <c r="A370" s="5"/>
      <c r="B370" s="2"/>
      <c r="C370" s="2"/>
      <c r="D370" s="2"/>
      <c r="E370" s="2"/>
      <c r="F370" s="114"/>
      <c r="G370" s="2"/>
      <c r="H370" s="34"/>
      <c r="I370" s="2"/>
      <c r="J370" s="35"/>
      <c r="K370" s="2"/>
      <c r="L370" s="8"/>
      <c r="M370" s="8"/>
      <c r="N370" s="9"/>
      <c r="O370" s="74"/>
      <c r="P370" s="9"/>
      <c r="Q370" s="74"/>
      <c r="R370" s="8"/>
      <c r="S370" s="2"/>
      <c r="T370" s="5"/>
      <c r="U370" s="11"/>
      <c r="V370" s="10"/>
    </row>
    <row r="371" spans="1:26" s="56" customFormat="1" ht="16.5" thickBot="1" x14ac:dyDescent="0.3">
      <c r="A371" s="54"/>
      <c r="B371" s="55" t="s">
        <v>63</v>
      </c>
      <c r="C371" s="57"/>
      <c r="D371" s="57"/>
      <c r="E371" s="57"/>
      <c r="F371" s="114"/>
      <c r="G371" s="57"/>
      <c r="H371" s="58"/>
      <c r="I371" s="57"/>
      <c r="J371" s="59"/>
      <c r="K371" s="57"/>
      <c r="L371" s="90">
        <f>SUBTOTAL(9,L361:L369)</f>
        <v>1715396976.4499998</v>
      </c>
      <c r="M371" s="60"/>
      <c r="N371" s="60">
        <f>SUBTOTAL(9,N361:N369)</f>
        <v>535108650.92999995</v>
      </c>
      <c r="O371" s="134"/>
      <c r="P371" s="60">
        <f>SUBTOTAL(9,P361:P369)</f>
        <v>1734105508</v>
      </c>
      <c r="Q371" s="134"/>
      <c r="R371" s="60">
        <f>SUBTOTAL(9,R361:R369)</f>
        <v>37509242</v>
      </c>
      <c r="S371" s="57"/>
      <c r="T371" s="135">
        <f>ROUND(R371/L371*100,2)</f>
        <v>2.19</v>
      </c>
      <c r="U371" s="61"/>
      <c r="V371" s="62">
        <f>ROUND(P371/R371,1)</f>
        <v>46.2</v>
      </c>
      <c r="X371" s="136">
        <f t="shared" ref="X371" si="84">ROUND(+T371/100,4)</f>
        <v>2.1899999999999999E-2</v>
      </c>
      <c r="Y371" s="63"/>
      <c r="Z371" s="49">
        <f t="shared" ref="Z371" si="85">+N371</f>
        <v>535108650.92999995</v>
      </c>
    </row>
    <row r="372" spans="1:26" s="50" customFormat="1" ht="15.75" x14ac:dyDescent="0.25">
      <c r="A372" s="27"/>
      <c r="B372" s="32"/>
      <c r="C372" s="31"/>
      <c r="D372" s="31"/>
      <c r="E372" s="31"/>
      <c r="F372" s="114"/>
      <c r="G372" s="31"/>
      <c r="H372" s="51"/>
      <c r="I372" s="31"/>
      <c r="J372" s="12"/>
      <c r="K372" s="31"/>
      <c r="L372" s="86"/>
      <c r="M372" s="30"/>
      <c r="N372" s="60"/>
      <c r="O372" s="77"/>
      <c r="P372" s="30"/>
      <c r="Q372" s="77"/>
      <c r="R372" s="30"/>
      <c r="S372" s="31"/>
      <c r="T372" s="27"/>
      <c r="U372" s="52"/>
      <c r="V372" s="53"/>
    </row>
    <row r="373" spans="1:26" s="33" customFormat="1" ht="15.75" x14ac:dyDescent="0.25">
      <c r="A373" s="5"/>
      <c r="B373" s="32"/>
      <c r="C373" s="2"/>
      <c r="D373" s="2"/>
      <c r="E373" s="2"/>
      <c r="F373" s="114"/>
      <c r="G373" s="2"/>
      <c r="H373" s="34"/>
      <c r="I373" s="2"/>
      <c r="J373" s="35"/>
      <c r="K373" s="2"/>
      <c r="L373" s="8"/>
      <c r="M373" s="8"/>
      <c r="N373" s="9"/>
      <c r="O373" s="74"/>
      <c r="P373" s="9"/>
      <c r="Q373" s="74"/>
      <c r="R373" s="8"/>
      <c r="S373" s="2"/>
      <c r="T373" s="5"/>
      <c r="U373" s="11"/>
      <c r="V373" s="10"/>
    </row>
    <row r="374" spans="1:26" s="33" customFormat="1" ht="15.75" x14ac:dyDescent="0.25">
      <c r="A374" s="5"/>
      <c r="B374" s="32" t="s">
        <v>64</v>
      </c>
      <c r="C374" s="2"/>
      <c r="D374" s="2"/>
      <c r="E374" s="2"/>
      <c r="F374" s="114"/>
      <c r="G374" s="2"/>
      <c r="H374" s="34"/>
      <c r="I374" s="2"/>
      <c r="J374" s="35"/>
      <c r="K374" s="2"/>
      <c r="L374" s="8"/>
      <c r="M374" s="8"/>
      <c r="N374" s="9"/>
      <c r="O374" s="74"/>
      <c r="P374" s="9"/>
      <c r="Q374" s="74"/>
      <c r="R374" s="8"/>
      <c r="S374" s="2"/>
      <c r="T374" s="5"/>
      <c r="U374" s="11"/>
      <c r="V374" s="10"/>
    </row>
    <row r="375" spans="1:26" s="33" customFormat="1" ht="15.75" x14ac:dyDescent="0.25">
      <c r="A375" s="5"/>
      <c r="B375" s="32"/>
      <c r="C375" s="2"/>
      <c r="D375" s="2"/>
      <c r="E375" s="2"/>
      <c r="F375" s="114"/>
      <c r="G375" s="2"/>
      <c r="H375" s="34"/>
      <c r="I375" s="2"/>
      <c r="J375" s="35"/>
      <c r="K375" s="2"/>
      <c r="L375" s="8"/>
      <c r="M375" s="8"/>
      <c r="N375" s="9"/>
      <c r="O375" s="74"/>
      <c r="P375" s="9"/>
      <c r="Q375" s="74"/>
      <c r="R375" s="8"/>
      <c r="S375" s="2"/>
      <c r="T375" s="5"/>
      <c r="U375" s="11"/>
      <c r="V375" s="10"/>
    </row>
    <row r="376" spans="1:26" s="33" customFormat="1" x14ac:dyDescent="0.2">
      <c r="A376" s="78">
        <v>360.1</v>
      </c>
      <c r="C376" s="33" t="s">
        <v>95</v>
      </c>
      <c r="E376" s="2"/>
      <c r="F376" s="114"/>
      <c r="G376" s="2"/>
      <c r="H376" s="34" t="s">
        <v>218</v>
      </c>
      <c r="I376" s="2"/>
      <c r="J376" s="35">
        <v>0</v>
      </c>
      <c r="K376" s="2"/>
      <c r="L376" s="83">
        <v>2013063.74</v>
      </c>
      <c r="M376" s="74"/>
      <c r="N376" s="39">
        <v>1011543.53</v>
      </c>
      <c r="O376" s="39"/>
      <c r="P376" s="39">
        <v>1001520</v>
      </c>
      <c r="Q376" s="39"/>
      <c r="R376" s="39">
        <v>17559</v>
      </c>
      <c r="S376" s="2"/>
      <c r="T376" s="5">
        <v>0.87</v>
      </c>
      <c r="U376" s="11"/>
      <c r="V376" s="10">
        <v>57</v>
      </c>
      <c r="X376" s="133">
        <f t="shared" ref="X376:X390" si="86">ROUND(+T376/100,4)</f>
        <v>8.6999999999999994E-3</v>
      </c>
      <c r="Z376" s="48">
        <f t="shared" ref="Z376:Z390" si="87">+N376</f>
        <v>1011543.53</v>
      </c>
    </row>
    <row r="377" spans="1:26" s="33" customFormat="1" x14ac:dyDescent="0.2">
      <c r="A377" s="78">
        <v>361</v>
      </c>
      <c r="C377" s="33" t="s">
        <v>56</v>
      </c>
      <c r="E377" s="2"/>
      <c r="F377" s="114"/>
      <c r="G377" s="2"/>
      <c r="H377" s="34" t="s">
        <v>203</v>
      </c>
      <c r="I377" s="2"/>
      <c r="J377" s="35">
        <v>-15</v>
      </c>
      <c r="K377" s="2"/>
      <c r="L377" s="83">
        <v>45256279.700000003</v>
      </c>
      <c r="M377" s="74"/>
      <c r="N377" s="39">
        <v>8867862.4199999999</v>
      </c>
      <c r="O377" s="39"/>
      <c r="P377" s="39">
        <v>43176859</v>
      </c>
      <c r="Q377" s="39"/>
      <c r="R377" s="39">
        <v>770287</v>
      </c>
      <c r="S377" s="2"/>
      <c r="T377" s="5">
        <v>1.7</v>
      </c>
      <c r="U377" s="11"/>
      <c r="V377" s="10">
        <v>56.1</v>
      </c>
      <c r="X377" s="133">
        <f t="shared" si="86"/>
        <v>1.7000000000000001E-2</v>
      </c>
      <c r="Z377" s="48">
        <f t="shared" si="87"/>
        <v>8867862.4199999999</v>
      </c>
    </row>
    <row r="378" spans="1:26" s="33" customFormat="1" x14ac:dyDescent="0.2">
      <c r="A378" s="78">
        <v>362</v>
      </c>
      <c r="C378" s="33" t="s">
        <v>57</v>
      </c>
      <c r="E378" s="2"/>
      <c r="F378" s="114"/>
      <c r="G378" s="2"/>
      <c r="H378" s="34" t="s">
        <v>204</v>
      </c>
      <c r="I378" s="2"/>
      <c r="J378" s="35">
        <v>-15</v>
      </c>
      <c r="K378" s="2"/>
      <c r="L378" s="83">
        <v>547556994.00999999</v>
      </c>
      <c r="M378" s="74"/>
      <c r="N378" s="39">
        <v>203673504</v>
      </c>
      <c r="O378" s="39"/>
      <c r="P378" s="39">
        <v>426017039</v>
      </c>
      <c r="Q378" s="39"/>
      <c r="R378" s="39">
        <v>10033065</v>
      </c>
      <c r="S378" s="2"/>
      <c r="T378" s="5">
        <v>1.83</v>
      </c>
      <c r="U378" s="11"/>
      <c r="V378" s="10">
        <v>42.5</v>
      </c>
      <c r="X378" s="133">
        <f t="shared" si="86"/>
        <v>1.83E-2</v>
      </c>
      <c r="Z378" s="48">
        <f t="shared" si="87"/>
        <v>203673504</v>
      </c>
    </row>
    <row r="379" spans="1:26" s="33" customFormat="1" x14ac:dyDescent="0.2">
      <c r="A379" s="78">
        <v>364</v>
      </c>
      <c r="C379" s="33" t="s">
        <v>65</v>
      </c>
      <c r="E379" s="2"/>
      <c r="F379" s="114"/>
      <c r="G379" s="2"/>
      <c r="H379" s="34" t="s">
        <v>205</v>
      </c>
      <c r="I379" s="2"/>
      <c r="J379" s="35">
        <v>-50</v>
      </c>
      <c r="K379" s="2"/>
      <c r="L379" s="83">
        <v>511503709.32999998</v>
      </c>
      <c r="M379" s="74"/>
      <c r="N379" s="39">
        <v>270800456.20999998</v>
      </c>
      <c r="O379" s="39"/>
      <c r="P379" s="39">
        <v>496455108</v>
      </c>
      <c r="Q379" s="39"/>
      <c r="R379" s="39">
        <v>10485027</v>
      </c>
      <c r="S379" s="2"/>
      <c r="T379" s="5">
        <v>2.0499999999999998</v>
      </c>
      <c r="U379" s="11"/>
      <c r="V379" s="10">
        <v>47.3</v>
      </c>
      <c r="X379" s="133">
        <f t="shared" si="86"/>
        <v>2.0500000000000001E-2</v>
      </c>
      <c r="Z379" s="48">
        <f t="shared" si="87"/>
        <v>270800456.20999998</v>
      </c>
    </row>
    <row r="380" spans="1:26" s="33" customFormat="1" x14ac:dyDescent="0.2">
      <c r="A380" s="78">
        <v>365</v>
      </c>
      <c r="C380" s="33" t="s">
        <v>60</v>
      </c>
      <c r="E380" s="2"/>
      <c r="F380" s="114" t="s">
        <v>46</v>
      </c>
      <c r="G380" s="2"/>
      <c r="H380" s="34" t="s">
        <v>205</v>
      </c>
      <c r="I380" s="2"/>
      <c r="J380" s="35">
        <v>-40</v>
      </c>
      <c r="K380" s="2"/>
      <c r="L380" s="83">
        <v>615224020.67999995</v>
      </c>
      <c r="M380" s="74"/>
      <c r="N380" s="39">
        <v>136370999.84999999</v>
      </c>
      <c r="O380" s="39"/>
      <c r="P380" s="39">
        <v>724942629</v>
      </c>
      <c r="Q380" s="39"/>
      <c r="R380" s="39">
        <v>15396730</v>
      </c>
      <c r="S380" s="2"/>
      <c r="T380" s="5">
        <v>2.5</v>
      </c>
      <c r="U380" s="11"/>
      <c r="V380" s="10">
        <v>47.1</v>
      </c>
      <c r="X380" s="133">
        <f t="shared" si="86"/>
        <v>2.5000000000000001E-2</v>
      </c>
      <c r="Z380" s="48">
        <f t="shared" si="87"/>
        <v>136370999.84999999</v>
      </c>
    </row>
    <row r="381" spans="1:26" s="33" customFormat="1" x14ac:dyDescent="0.2">
      <c r="A381" s="78">
        <v>366</v>
      </c>
      <c r="C381" s="33" t="s">
        <v>61</v>
      </c>
      <c r="E381" s="2"/>
      <c r="F381" s="114" t="s">
        <v>46</v>
      </c>
      <c r="G381" s="2"/>
      <c r="H381" s="34" t="s">
        <v>101</v>
      </c>
      <c r="I381" s="2"/>
      <c r="J381" s="35">
        <v>-25</v>
      </c>
      <c r="K381" s="2"/>
      <c r="L381" s="83">
        <v>49110603.57</v>
      </c>
      <c r="M381" s="74"/>
      <c r="N381" s="39">
        <v>1874613.98</v>
      </c>
      <c r="O381" s="39"/>
      <c r="P381" s="39">
        <v>59513640</v>
      </c>
      <c r="Q381" s="39"/>
      <c r="R381" s="39">
        <v>1306097</v>
      </c>
      <c r="S381" s="2"/>
      <c r="T381" s="5">
        <v>2.66</v>
      </c>
      <c r="U381" s="11"/>
      <c r="V381" s="10">
        <v>45.6</v>
      </c>
      <c r="X381" s="133">
        <f t="shared" si="86"/>
        <v>2.6599999999999999E-2</v>
      </c>
      <c r="Z381" s="48">
        <f t="shared" si="87"/>
        <v>1874613.98</v>
      </c>
    </row>
    <row r="382" spans="1:26" s="33" customFormat="1" x14ac:dyDescent="0.2">
      <c r="A382" s="78">
        <v>367</v>
      </c>
      <c r="C382" s="33" t="s">
        <v>66</v>
      </c>
      <c r="E382" s="2"/>
      <c r="F382" s="114" t="s">
        <v>46</v>
      </c>
      <c r="G382" s="2"/>
      <c r="H382" s="34" t="s">
        <v>192</v>
      </c>
      <c r="I382" s="2"/>
      <c r="J382" s="35">
        <v>-25</v>
      </c>
      <c r="K382" s="2"/>
      <c r="L382" s="83">
        <v>525591706.04000002</v>
      </c>
      <c r="M382" s="74"/>
      <c r="N382" s="39">
        <v>184016156.03999999</v>
      </c>
      <c r="O382" s="39"/>
      <c r="P382" s="39">
        <v>472973477</v>
      </c>
      <c r="Q382" s="39"/>
      <c r="R382" s="39">
        <v>11428090</v>
      </c>
      <c r="S382" s="2"/>
      <c r="T382" s="5">
        <v>2.17</v>
      </c>
      <c r="U382" s="11"/>
      <c r="V382" s="10">
        <v>41.4</v>
      </c>
      <c r="X382" s="133">
        <f t="shared" si="86"/>
        <v>2.1700000000000001E-2</v>
      </c>
      <c r="Z382" s="48">
        <f t="shared" si="87"/>
        <v>184016156.03999999</v>
      </c>
    </row>
    <row r="383" spans="1:26" s="33" customFormat="1" x14ac:dyDescent="0.2">
      <c r="A383" s="78">
        <v>368</v>
      </c>
      <c r="C383" s="33" t="s">
        <v>67</v>
      </c>
      <c r="E383" s="2"/>
      <c r="F383" s="114" t="s">
        <v>46</v>
      </c>
      <c r="G383" s="2"/>
      <c r="H383" s="34" t="s">
        <v>206</v>
      </c>
      <c r="I383" s="2"/>
      <c r="J383" s="35">
        <v>-20</v>
      </c>
      <c r="K383" s="2"/>
      <c r="L383" s="83">
        <v>476169774.69999999</v>
      </c>
      <c r="M383" s="74"/>
      <c r="N383" s="39">
        <v>215516906.77000001</v>
      </c>
      <c r="O383" s="39"/>
      <c r="P383" s="39">
        <v>355886823</v>
      </c>
      <c r="Q383" s="39"/>
      <c r="R383" s="39">
        <v>9612690</v>
      </c>
      <c r="S383" s="2"/>
      <c r="T383" s="5">
        <v>2.02</v>
      </c>
      <c r="U383" s="11"/>
      <c r="V383" s="10">
        <v>37</v>
      </c>
      <c r="X383" s="133">
        <f t="shared" si="86"/>
        <v>2.0199999999999999E-2</v>
      </c>
      <c r="Z383" s="48">
        <f t="shared" si="87"/>
        <v>215516906.77000001</v>
      </c>
    </row>
    <row r="384" spans="1:26" s="33" customFormat="1" x14ac:dyDescent="0.2">
      <c r="A384" s="78">
        <v>369</v>
      </c>
      <c r="C384" s="33" t="s">
        <v>68</v>
      </c>
      <c r="E384" s="2"/>
      <c r="F384" s="114" t="s">
        <v>46</v>
      </c>
      <c r="G384" s="2"/>
      <c r="H384" s="34" t="s">
        <v>205</v>
      </c>
      <c r="I384" s="2"/>
      <c r="J384" s="35">
        <v>-25</v>
      </c>
      <c r="K384" s="2"/>
      <c r="L384" s="83">
        <v>5938.81</v>
      </c>
      <c r="M384" s="74"/>
      <c r="N384" s="39">
        <v>872</v>
      </c>
      <c r="O384" s="39"/>
      <c r="P384" s="39">
        <v>6552</v>
      </c>
      <c r="Q384" s="39"/>
      <c r="R384" s="39">
        <v>125</v>
      </c>
      <c r="S384" s="2"/>
      <c r="T384" s="5">
        <v>2.1</v>
      </c>
      <c r="U384" s="11"/>
      <c r="V384" s="10">
        <v>52.4</v>
      </c>
      <c r="X384" s="133">
        <f t="shared" si="86"/>
        <v>2.1000000000000001E-2</v>
      </c>
      <c r="Z384" s="48">
        <f t="shared" si="87"/>
        <v>872</v>
      </c>
    </row>
    <row r="385" spans="1:26" s="33" customFormat="1" x14ac:dyDescent="0.2">
      <c r="A385" s="78">
        <v>369.1</v>
      </c>
      <c r="C385" s="33" t="s">
        <v>115</v>
      </c>
      <c r="E385" s="2"/>
      <c r="F385" s="114" t="s">
        <v>46</v>
      </c>
      <c r="G385" s="2"/>
      <c r="H385" s="34" t="s">
        <v>205</v>
      </c>
      <c r="I385" s="2"/>
      <c r="J385" s="35">
        <v>-25</v>
      </c>
      <c r="K385" s="2"/>
      <c r="L385" s="83">
        <v>212347005.19</v>
      </c>
      <c r="M385" s="74"/>
      <c r="N385" s="39">
        <v>145242887.40000001</v>
      </c>
      <c r="O385" s="39"/>
      <c r="P385" s="39">
        <v>120190869</v>
      </c>
      <c r="Q385" s="39"/>
      <c r="R385" s="39">
        <v>2486637</v>
      </c>
      <c r="S385" s="2"/>
      <c r="T385" s="5">
        <v>1.17</v>
      </c>
      <c r="U385" s="11"/>
      <c r="V385" s="10">
        <v>48.3</v>
      </c>
      <c r="X385" s="133">
        <f t="shared" si="86"/>
        <v>1.17E-2</v>
      </c>
      <c r="Z385" s="48">
        <f t="shared" si="87"/>
        <v>145242887.40000001</v>
      </c>
    </row>
    <row r="386" spans="1:26" s="33" customFormat="1" x14ac:dyDescent="0.2">
      <c r="A386" s="78">
        <v>369.2</v>
      </c>
      <c r="C386" s="33" t="s">
        <v>116</v>
      </c>
      <c r="E386" s="2"/>
      <c r="F386" s="114" t="s">
        <v>46</v>
      </c>
      <c r="G386" s="2"/>
      <c r="H386" s="34" t="s">
        <v>205</v>
      </c>
      <c r="I386" s="2"/>
      <c r="J386" s="35">
        <v>-25</v>
      </c>
      <c r="K386" s="2"/>
      <c r="L386" s="83">
        <v>46713686.560000002</v>
      </c>
      <c r="M386" s="74"/>
      <c r="N386" s="39">
        <v>42179512</v>
      </c>
      <c r="O386" s="39"/>
      <c r="P386" s="39">
        <v>16212596</v>
      </c>
      <c r="Q386" s="39"/>
      <c r="R386" s="39">
        <v>315017</v>
      </c>
      <c r="S386" s="2"/>
      <c r="T386" s="5">
        <v>0.67</v>
      </c>
      <c r="U386" s="11"/>
      <c r="V386" s="10">
        <v>51.5</v>
      </c>
      <c r="X386" s="133">
        <f t="shared" si="86"/>
        <v>6.7000000000000002E-3</v>
      </c>
      <c r="Z386" s="48">
        <f t="shared" si="87"/>
        <v>42179512</v>
      </c>
    </row>
    <row r="387" spans="1:26" s="33" customFormat="1" x14ac:dyDescent="0.2">
      <c r="A387" s="78">
        <v>370</v>
      </c>
      <c r="C387" s="33" t="s">
        <v>69</v>
      </c>
      <c r="E387" s="2"/>
      <c r="F387" s="114" t="s">
        <v>46</v>
      </c>
      <c r="G387" s="2"/>
      <c r="H387" s="34" t="s">
        <v>207</v>
      </c>
      <c r="I387" s="2"/>
      <c r="J387" s="35">
        <v>-1</v>
      </c>
      <c r="K387" s="2"/>
      <c r="L387" s="83">
        <v>103153691.14</v>
      </c>
      <c r="M387" s="74"/>
      <c r="N387" s="39">
        <v>59004219.590000004</v>
      </c>
      <c r="O387" s="39"/>
      <c r="P387" s="39">
        <v>45181008</v>
      </c>
      <c r="Q387" s="39"/>
      <c r="R387" s="39">
        <v>2483279</v>
      </c>
      <c r="S387" s="2"/>
      <c r="T387" s="5">
        <v>2.41</v>
      </c>
      <c r="U387" s="11"/>
      <c r="V387" s="10">
        <v>18.2</v>
      </c>
      <c r="X387" s="133">
        <f t="shared" si="86"/>
        <v>2.41E-2</v>
      </c>
      <c r="Z387" s="48">
        <f t="shared" si="87"/>
        <v>59004219.590000004</v>
      </c>
    </row>
    <row r="388" spans="1:26" s="33" customFormat="1" x14ac:dyDescent="0.2">
      <c r="A388" s="78">
        <v>370.2</v>
      </c>
      <c r="C388" s="33" t="s">
        <v>234</v>
      </c>
      <c r="E388" s="2"/>
      <c r="F388" s="114"/>
      <c r="G388" s="2"/>
      <c r="H388" s="34" t="s">
        <v>235</v>
      </c>
      <c r="I388" s="2"/>
      <c r="J388" s="35">
        <v>0</v>
      </c>
      <c r="K388" s="2"/>
      <c r="L388" s="83">
        <v>93317259.200000003</v>
      </c>
      <c r="M388" s="74"/>
      <c r="N388" s="39">
        <v>7681940.7800000003</v>
      </c>
      <c r="O388" s="39"/>
      <c r="P388" s="39">
        <v>85635318</v>
      </c>
      <c r="Q388" s="39"/>
      <c r="R388" s="39">
        <v>6223294</v>
      </c>
      <c r="S388" s="2"/>
      <c r="T388" s="5">
        <v>6.67</v>
      </c>
      <c r="U388" s="11"/>
      <c r="V388" s="10">
        <v>13.8</v>
      </c>
      <c r="X388" s="133">
        <f t="shared" si="86"/>
        <v>6.6699999999999995E-2</v>
      </c>
      <c r="Z388" s="48">
        <f t="shared" si="87"/>
        <v>7681940.7800000003</v>
      </c>
    </row>
    <row r="389" spans="1:26" s="33" customFormat="1" x14ac:dyDescent="0.2">
      <c r="A389" s="78">
        <v>371</v>
      </c>
      <c r="C389" s="33" t="s">
        <v>70</v>
      </c>
      <c r="E389" s="2"/>
      <c r="F389" s="114" t="s">
        <v>46</v>
      </c>
      <c r="G389" s="2"/>
      <c r="H389" s="34" t="s">
        <v>208</v>
      </c>
      <c r="I389" s="2"/>
      <c r="J389" s="35">
        <v>-10</v>
      </c>
      <c r="K389" s="2"/>
      <c r="L389" s="83">
        <v>33180160.539999999</v>
      </c>
      <c r="M389" s="74"/>
      <c r="N389" s="39">
        <v>26407126.390000001</v>
      </c>
      <c r="O389" s="39"/>
      <c r="P389" s="39">
        <v>10091050</v>
      </c>
      <c r="Q389" s="39"/>
      <c r="R389" s="39">
        <v>587202</v>
      </c>
      <c r="S389" s="2"/>
      <c r="T389" s="5">
        <v>1.77</v>
      </c>
      <c r="U389" s="11"/>
      <c r="V389" s="10">
        <v>17.2</v>
      </c>
      <c r="X389" s="133">
        <f t="shared" si="86"/>
        <v>1.77E-2</v>
      </c>
      <c r="Z389" s="48">
        <f t="shared" si="87"/>
        <v>26407126.390000001</v>
      </c>
    </row>
    <row r="390" spans="1:26" s="33" customFormat="1" x14ac:dyDescent="0.2">
      <c r="A390" s="78">
        <v>373</v>
      </c>
      <c r="C390" s="33" t="s">
        <v>71</v>
      </c>
      <c r="E390" s="2"/>
      <c r="F390" s="114" t="s">
        <v>46</v>
      </c>
      <c r="G390" s="2"/>
      <c r="H390" s="34" t="s">
        <v>209</v>
      </c>
      <c r="I390" s="2"/>
      <c r="J390" s="35">
        <v>-15</v>
      </c>
      <c r="K390" s="2"/>
      <c r="L390" s="84">
        <v>39579025.560000002</v>
      </c>
      <c r="M390" s="74"/>
      <c r="N390" s="41">
        <v>28536681.449999999</v>
      </c>
      <c r="O390" s="39"/>
      <c r="P390" s="41">
        <v>16979198</v>
      </c>
      <c r="Q390" s="39"/>
      <c r="R390" s="41">
        <v>651830</v>
      </c>
      <c r="S390" s="2"/>
      <c r="T390" s="5">
        <v>1.65</v>
      </c>
      <c r="U390" s="11"/>
      <c r="V390" s="10">
        <v>26</v>
      </c>
      <c r="X390" s="133">
        <f t="shared" si="86"/>
        <v>1.6500000000000001E-2</v>
      </c>
      <c r="Z390" s="48">
        <f t="shared" si="87"/>
        <v>28536681.449999999</v>
      </c>
    </row>
    <row r="391" spans="1:26" s="33" customFormat="1" ht="15.75" thickBot="1" x14ac:dyDescent="0.25">
      <c r="A391" s="78"/>
      <c r="E391" s="2"/>
      <c r="F391" s="114"/>
      <c r="G391" s="2"/>
      <c r="H391" s="34"/>
      <c r="I391" s="2"/>
      <c r="J391" s="35"/>
      <c r="K391" s="2"/>
      <c r="L391" s="8"/>
      <c r="M391" s="8"/>
      <c r="N391" s="8"/>
      <c r="O391" s="74"/>
      <c r="P391" s="9"/>
      <c r="Q391" s="74"/>
      <c r="R391" s="8"/>
      <c r="S391" s="2"/>
      <c r="T391" s="5"/>
      <c r="U391" s="11"/>
      <c r="V391" s="10"/>
    </row>
    <row r="392" spans="1:26" s="63" customFormat="1" ht="16.5" thickBot="1" x14ac:dyDescent="0.3">
      <c r="A392" s="137"/>
      <c r="B392" s="55" t="s">
        <v>72</v>
      </c>
      <c r="C392" s="56"/>
      <c r="D392" s="56"/>
      <c r="E392" s="42"/>
      <c r="F392" s="114"/>
      <c r="G392" s="42"/>
      <c r="H392" s="43"/>
      <c r="I392" s="42"/>
      <c r="J392" s="64"/>
      <c r="K392" s="42"/>
      <c r="L392" s="90">
        <f>SUBTOTAL(9,L376:L390)</f>
        <v>3300722918.7699995</v>
      </c>
      <c r="M392" s="9"/>
      <c r="N392" s="60">
        <f>SUBTOTAL(9,N376:N390)</f>
        <v>1331185282.4100001</v>
      </c>
      <c r="O392" s="73"/>
      <c r="P392" s="60">
        <f>SUBTOTAL(9,P376:P390)</f>
        <v>2874263686</v>
      </c>
      <c r="Q392" s="73"/>
      <c r="R392" s="60">
        <f>SUBTOTAL(9,R376:R390)</f>
        <v>71796929</v>
      </c>
      <c r="S392" s="42"/>
      <c r="T392" s="135">
        <f>ROUND(R392/L392*100,2)</f>
        <v>2.1800000000000002</v>
      </c>
      <c r="U392" s="61"/>
      <c r="V392" s="62">
        <f>ROUND(P392/R392,1)</f>
        <v>40</v>
      </c>
      <c r="X392" s="136">
        <f t="shared" ref="X392" si="88">ROUND(+T392/100,4)</f>
        <v>2.18E-2</v>
      </c>
      <c r="Z392" s="49">
        <f t="shared" ref="Z392" si="89">+N392</f>
        <v>1331185282.4100001</v>
      </c>
    </row>
    <row r="393" spans="1:26" s="33" customFormat="1" ht="15.75" x14ac:dyDescent="0.25">
      <c r="A393" s="79"/>
      <c r="B393" s="32"/>
      <c r="C393" s="50"/>
      <c r="D393" s="50"/>
      <c r="E393" s="2"/>
      <c r="F393" s="114"/>
      <c r="G393" s="2"/>
      <c r="H393" s="34"/>
      <c r="I393" s="2"/>
      <c r="J393" s="35"/>
      <c r="K393" s="2"/>
      <c r="L393" s="86"/>
      <c r="M393" s="8"/>
      <c r="N393" s="30"/>
      <c r="O393" s="74"/>
      <c r="P393" s="30"/>
      <c r="Q393" s="74"/>
      <c r="R393" s="30"/>
      <c r="S393" s="2"/>
      <c r="T393" s="27"/>
      <c r="U393" s="52"/>
      <c r="V393" s="53"/>
    </row>
    <row r="394" spans="1:26" s="33" customFormat="1" x14ac:dyDescent="0.2">
      <c r="A394" s="78"/>
      <c r="E394" s="2"/>
      <c r="F394" s="114"/>
      <c r="G394" s="2"/>
      <c r="H394" s="34"/>
      <c r="I394" s="2"/>
      <c r="J394" s="35"/>
      <c r="K394" s="2"/>
      <c r="L394" s="8"/>
      <c r="M394" s="8"/>
      <c r="N394" s="8"/>
      <c r="O394" s="74"/>
      <c r="P394" s="9"/>
      <c r="Q394" s="74"/>
      <c r="R394" s="8"/>
      <c r="S394" s="2"/>
      <c r="T394" s="5"/>
      <c r="U394" s="11"/>
      <c r="V394" s="10"/>
    </row>
    <row r="395" spans="1:26" s="33" customFormat="1" ht="15.75" x14ac:dyDescent="0.25">
      <c r="A395" s="78"/>
      <c r="B395" s="32" t="s">
        <v>73</v>
      </c>
      <c r="E395" s="2"/>
      <c r="F395" s="114"/>
      <c r="G395" s="2"/>
      <c r="H395" s="34"/>
      <c r="I395" s="2"/>
      <c r="J395" s="35"/>
      <c r="K395" s="2"/>
      <c r="L395" s="9"/>
      <c r="M395" s="9"/>
      <c r="N395" s="9"/>
      <c r="O395" s="73"/>
      <c r="P395" s="9"/>
      <c r="Q395" s="73"/>
      <c r="R395" s="9"/>
      <c r="S395" s="42"/>
      <c r="T395" s="46"/>
      <c r="U395" s="66"/>
      <c r="V395" s="47"/>
    </row>
    <row r="396" spans="1:26" s="33" customFormat="1" ht="15.75" x14ac:dyDescent="0.25">
      <c r="A396" s="78"/>
      <c r="B396" s="32"/>
      <c r="E396" s="2"/>
      <c r="F396" s="114"/>
      <c r="G396" s="2"/>
      <c r="H396" s="34"/>
      <c r="I396" s="2"/>
      <c r="J396" s="35"/>
      <c r="K396" s="2"/>
      <c r="L396" s="9"/>
      <c r="M396" s="9"/>
      <c r="N396" s="9"/>
      <c r="O396" s="73"/>
      <c r="P396" s="9"/>
      <c r="Q396" s="73"/>
      <c r="R396" s="9"/>
      <c r="S396" s="42"/>
      <c r="T396" s="46"/>
      <c r="U396" s="66"/>
      <c r="V396" s="47"/>
    </row>
    <row r="397" spans="1:26" s="33" customFormat="1" x14ac:dyDescent="0.2">
      <c r="A397" s="78">
        <v>390</v>
      </c>
      <c r="C397" s="33" t="s">
        <v>56</v>
      </c>
      <c r="E397" s="2"/>
      <c r="F397" s="114" t="s">
        <v>46</v>
      </c>
      <c r="G397" s="2"/>
      <c r="H397" s="34" t="s">
        <v>210</v>
      </c>
      <c r="I397" s="2"/>
      <c r="J397" s="35">
        <v>-10</v>
      </c>
      <c r="K397" s="2"/>
      <c r="L397" s="83">
        <v>248623848.34999999</v>
      </c>
      <c r="M397" s="74"/>
      <c r="N397" s="39">
        <v>101862581.44</v>
      </c>
      <c r="O397" s="39"/>
      <c r="P397" s="39">
        <v>171623652</v>
      </c>
      <c r="Q397" s="39"/>
      <c r="R397" s="39">
        <v>3431756</v>
      </c>
      <c r="S397" s="2"/>
      <c r="T397" s="5">
        <v>1.38</v>
      </c>
      <c r="U397" s="11"/>
      <c r="V397" s="10">
        <v>50</v>
      </c>
      <c r="X397" s="133">
        <f t="shared" ref="X397:X407" si="90">ROUND(+T397/100,4)</f>
        <v>1.38E-2</v>
      </c>
      <c r="Z397" s="48">
        <f t="shared" ref="Z397:Z407" si="91">+N397</f>
        <v>101862581.44</v>
      </c>
    </row>
    <row r="398" spans="1:26" s="33" customFormat="1" x14ac:dyDescent="0.2">
      <c r="A398" s="78">
        <v>391</v>
      </c>
      <c r="C398" s="33" t="s">
        <v>74</v>
      </c>
      <c r="E398" s="2"/>
      <c r="F398" s="114" t="s">
        <v>46</v>
      </c>
      <c r="G398" s="2"/>
      <c r="H398" s="34" t="s">
        <v>183</v>
      </c>
      <c r="I398" s="2"/>
      <c r="J398" s="35">
        <v>0</v>
      </c>
      <c r="K398" s="2"/>
      <c r="L398" s="83">
        <v>14489256.439999999</v>
      </c>
      <c r="M398" s="74"/>
      <c r="N398" s="39">
        <v>8719187.5299999993</v>
      </c>
      <c r="O398" s="39"/>
      <c r="P398" s="39">
        <v>5770069</v>
      </c>
      <c r="Q398" s="39"/>
      <c r="R398" s="39">
        <v>327495</v>
      </c>
      <c r="S398" s="2"/>
      <c r="T398" s="5">
        <v>2.2599999999999998</v>
      </c>
      <c r="U398" s="11"/>
      <c r="V398" s="10">
        <v>17.600000000000001</v>
      </c>
      <c r="X398" s="133">
        <f t="shared" si="90"/>
        <v>2.2599999999999999E-2</v>
      </c>
      <c r="Z398" s="48">
        <f t="shared" si="91"/>
        <v>8719187.5299999993</v>
      </c>
    </row>
    <row r="399" spans="1:26" s="63" customFormat="1" x14ac:dyDescent="0.2">
      <c r="A399" s="105">
        <v>391.1</v>
      </c>
      <c r="C399" s="63" t="s">
        <v>75</v>
      </c>
      <c r="E399" s="42"/>
      <c r="F399" s="114" t="s">
        <v>46</v>
      </c>
      <c r="G399" s="2"/>
      <c r="H399" s="34" t="s">
        <v>211</v>
      </c>
      <c r="I399" s="2"/>
      <c r="J399" s="35">
        <v>0</v>
      </c>
      <c r="K399" s="2"/>
      <c r="L399" s="83">
        <v>15609440.43</v>
      </c>
      <c r="M399" s="74"/>
      <c r="N399" s="39">
        <v>1013139.96</v>
      </c>
      <c r="O399" s="39"/>
      <c r="P399" s="39">
        <v>14596300</v>
      </c>
      <c r="Q399" s="39"/>
      <c r="R399" s="39">
        <v>6801651</v>
      </c>
      <c r="S399" s="2"/>
      <c r="T399" s="5">
        <v>43.57</v>
      </c>
      <c r="U399" s="11"/>
      <c r="V399" s="10">
        <v>2.1</v>
      </c>
      <c r="X399" s="133">
        <f t="shared" si="90"/>
        <v>0.43569999999999998</v>
      </c>
      <c r="Y399" s="33"/>
      <c r="Z399" s="48">
        <f t="shared" si="91"/>
        <v>1013139.96</v>
      </c>
    </row>
    <row r="400" spans="1:26" s="33" customFormat="1" x14ac:dyDescent="0.2">
      <c r="A400" s="78">
        <v>392</v>
      </c>
      <c r="C400" s="33" t="s">
        <v>76</v>
      </c>
      <c r="E400" s="2"/>
      <c r="F400" s="114" t="s">
        <v>46</v>
      </c>
      <c r="G400" s="2"/>
      <c r="H400" s="34" t="s">
        <v>212</v>
      </c>
      <c r="I400" s="2"/>
      <c r="J400" s="35">
        <v>5</v>
      </c>
      <c r="K400" s="2"/>
      <c r="L400" s="83">
        <v>15753687.17</v>
      </c>
      <c r="M400" s="74"/>
      <c r="N400" s="39">
        <v>4552066.5999999996</v>
      </c>
      <c r="O400" s="39"/>
      <c r="P400" s="39">
        <v>10413936</v>
      </c>
      <c r="Q400" s="39"/>
      <c r="R400" s="39">
        <v>507228</v>
      </c>
      <c r="S400" s="2"/>
      <c r="T400" s="5">
        <v>3.22</v>
      </c>
      <c r="U400" s="11"/>
      <c r="V400" s="10">
        <v>20.5</v>
      </c>
      <c r="X400" s="133">
        <f t="shared" si="90"/>
        <v>3.2199999999999999E-2</v>
      </c>
      <c r="Z400" s="48">
        <f t="shared" si="91"/>
        <v>4552066.5999999996</v>
      </c>
    </row>
    <row r="401" spans="1:26" s="33" customFormat="1" x14ac:dyDescent="0.2">
      <c r="A401" s="78">
        <v>393</v>
      </c>
      <c r="C401" s="33" t="s">
        <v>77</v>
      </c>
      <c r="E401" s="2"/>
      <c r="F401" s="114" t="s">
        <v>46</v>
      </c>
      <c r="G401" s="2"/>
      <c r="H401" s="34" t="s">
        <v>183</v>
      </c>
      <c r="I401" s="2"/>
      <c r="J401" s="35">
        <v>0</v>
      </c>
      <c r="K401" s="2"/>
      <c r="L401" s="83">
        <v>857280.63</v>
      </c>
      <c r="M401" s="74"/>
      <c r="N401" s="39">
        <v>257359.78</v>
      </c>
      <c r="O401" s="39"/>
      <c r="P401" s="39">
        <v>599921</v>
      </c>
      <c r="Q401" s="39"/>
      <c r="R401" s="39">
        <v>36600</v>
      </c>
      <c r="S401" s="2"/>
      <c r="T401" s="5">
        <v>4.2699999999999996</v>
      </c>
      <c r="U401" s="11"/>
      <c r="V401" s="10">
        <v>16.399999999999999</v>
      </c>
      <c r="X401" s="133">
        <f t="shared" si="90"/>
        <v>4.2700000000000002E-2</v>
      </c>
      <c r="Z401" s="48">
        <f t="shared" si="91"/>
        <v>257359.78</v>
      </c>
    </row>
    <row r="402" spans="1:26" s="33" customFormat="1" x14ac:dyDescent="0.2">
      <c r="A402" s="78">
        <v>393.1</v>
      </c>
      <c r="C402" s="33" t="s">
        <v>117</v>
      </c>
      <c r="E402" s="2"/>
      <c r="F402" s="114" t="s">
        <v>46</v>
      </c>
      <c r="G402" s="2"/>
      <c r="H402" s="34" t="s">
        <v>213</v>
      </c>
      <c r="I402" s="2"/>
      <c r="J402" s="35">
        <v>0</v>
      </c>
      <c r="K402" s="2"/>
      <c r="L402" s="83">
        <v>566834.72</v>
      </c>
      <c r="M402" s="74"/>
      <c r="N402" s="44">
        <v>12109</v>
      </c>
      <c r="O402" s="39"/>
      <c r="P402" s="39">
        <v>554726</v>
      </c>
      <c r="Q402" s="39"/>
      <c r="R402" s="39">
        <v>22642</v>
      </c>
      <c r="S402" s="2"/>
      <c r="T402" s="5">
        <v>3.99</v>
      </c>
      <c r="U402" s="11"/>
      <c r="V402" s="10">
        <v>24.5</v>
      </c>
      <c r="X402" s="133">
        <f t="shared" si="90"/>
        <v>3.9899999999999998E-2</v>
      </c>
      <c r="Z402" s="48">
        <f t="shared" si="91"/>
        <v>12109</v>
      </c>
    </row>
    <row r="403" spans="1:26" s="33" customFormat="1" x14ac:dyDescent="0.2">
      <c r="A403" s="78">
        <v>394</v>
      </c>
      <c r="C403" s="33" t="s">
        <v>78</v>
      </c>
      <c r="E403" s="2"/>
      <c r="F403" s="114" t="s">
        <v>46</v>
      </c>
      <c r="G403" s="2"/>
      <c r="H403" s="34" t="s">
        <v>213</v>
      </c>
      <c r="I403" s="2"/>
      <c r="J403" s="35">
        <v>0</v>
      </c>
      <c r="K403" s="2"/>
      <c r="L403" s="83">
        <v>44579676.700000003</v>
      </c>
      <c r="M403" s="74"/>
      <c r="N403" s="39">
        <v>13083953.699999999</v>
      </c>
      <c r="O403" s="39"/>
      <c r="P403" s="39">
        <v>31495723</v>
      </c>
      <c r="Q403" s="39"/>
      <c r="R403" s="39">
        <v>1732917</v>
      </c>
      <c r="S403" s="2"/>
      <c r="T403" s="5">
        <v>3.89</v>
      </c>
      <c r="U403" s="11"/>
      <c r="V403" s="10">
        <v>18.2</v>
      </c>
      <c r="X403" s="133">
        <f t="shared" si="90"/>
        <v>3.8899999999999997E-2</v>
      </c>
      <c r="Z403" s="48">
        <f t="shared" si="91"/>
        <v>13083953.699999999</v>
      </c>
    </row>
    <row r="404" spans="1:26" s="33" customFormat="1" x14ac:dyDescent="0.2">
      <c r="A404" s="78">
        <v>395</v>
      </c>
      <c r="C404" s="33" t="s">
        <v>79</v>
      </c>
      <c r="E404" s="2"/>
      <c r="F404" s="114" t="s">
        <v>46</v>
      </c>
      <c r="G404" s="2"/>
      <c r="H404" s="34" t="s">
        <v>183</v>
      </c>
      <c r="I404" s="2"/>
      <c r="J404" s="35">
        <v>0</v>
      </c>
      <c r="K404" s="2"/>
      <c r="L404" s="83">
        <v>1918992.88</v>
      </c>
      <c r="M404" s="74"/>
      <c r="N404" s="39">
        <v>2005383.36</v>
      </c>
      <c r="O404" s="39"/>
      <c r="P404" s="39">
        <v>-86390</v>
      </c>
      <c r="Q404" s="39"/>
      <c r="R404" s="39">
        <v>0</v>
      </c>
      <c r="S404" s="2"/>
      <c r="T404" s="81">
        <v>0</v>
      </c>
      <c r="U404" s="81"/>
      <c r="V404" s="81">
        <v>0</v>
      </c>
      <c r="X404" s="133">
        <f t="shared" si="90"/>
        <v>0</v>
      </c>
      <c r="Z404" s="48">
        <f t="shared" si="91"/>
        <v>2005383.36</v>
      </c>
    </row>
    <row r="405" spans="1:26" s="33" customFormat="1" x14ac:dyDescent="0.2">
      <c r="A405" s="78">
        <v>396</v>
      </c>
      <c r="C405" s="33" t="s">
        <v>80</v>
      </c>
      <c r="E405" s="2"/>
      <c r="F405" s="114" t="s">
        <v>46</v>
      </c>
      <c r="G405" s="2"/>
      <c r="H405" s="34" t="s">
        <v>214</v>
      </c>
      <c r="I405" s="2"/>
      <c r="J405" s="35">
        <v>0</v>
      </c>
      <c r="K405" s="2"/>
      <c r="L405" s="83">
        <v>846850.35</v>
      </c>
      <c r="M405" s="74"/>
      <c r="N405" s="39">
        <v>469747.24</v>
      </c>
      <c r="O405" s="39"/>
      <c r="P405" s="39">
        <v>377103</v>
      </c>
      <c r="Q405" s="39"/>
      <c r="R405" s="39">
        <v>41637</v>
      </c>
      <c r="S405" s="2"/>
      <c r="T405" s="5">
        <v>4.92</v>
      </c>
      <c r="U405" s="11"/>
      <c r="V405" s="10">
        <v>9.1</v>
      </c>
      <c r="X405" s="133">
        <f t="shared" si="90"/>
        <v>4.9200000000000001E-2</v>
      </c>
      <c r="Z405" s="48">
        <f t="shared" si="91"/>
        <v>469747.24</v>
      </c>
    </row>
    <row r="406" spans="1:26" s="33" customFormat="1" x14ac:dyDescent="0.2">
      <c r="A406" s="78">
        <v>397</v>
      </c>
      <c r="C406" s="33" t="s">
        <v>81</v>
      </c>
      <c r="E406" s="2"/>
      <c r="F406" s="114" t="s">
        <v>46</v>
      </c>
      <c r="G406" s="2"/>
      <c r="H406" s="34" t="s">
        <v>183</v>
      </c>
      <c r="I406" s="2"/>
      <c r="J406" s="35">
        <v>0</v>
      </c>
      <c r="K406" s="2"/>
      <c r="L406" s="83">
        <v>98561626.129999995</v>
      </c>
      <c r="M406" s="74"/>
      <c r="N406" s="39">
        <v>44676739.359999999</v>
      </c>
      <c r="O406" s="39"/>
      <c r="P406" s="39">
        <v>53884887</v>
      </c>
      <c r="Q406" s="39"/>
      <c r="R406" s="39">
        <v>4289468</v>
      </c>
      <c r="S406" s="2"/>
      <c r="T406" s="5">
        <v>4.3499999999999996</v>
      </c>
      <c r="U406" s="11"/>
      <c r="V406" s="10">
        <v>12.6</v>
      </c>
      <c r="X406" s="133">
        <f t="shared" si="90"/>
        <v>4.3499999999999997E-2</v>
      </c>
      <c r="Z406" s="48">
        <f t="shared" si="91"/>
        <v>44676739.359999999</v>
      </c>
    </row>
    <row r="407" spans="1:26" s="33" customFormat="1" x14ac:dyDescent="0.2">
      <c r="A407" s="78">
        <v>398</v>
      </c>
      <c r="C407" s="33" t="s">
        <v>82</v>
      </c>
      <c r="E407" s="2"/>
      <c r="F407" s="114" t="s">
        <v>46</v>
      </c>
      <c r="G407" s="2"/>
      <c r="H407" s="34" t="s">
        <v>215</v>
      </c>
      <c r="I407" s="2"/>
      <c r="J407" s="35">
        <v>0</v>
      </c>
      <c r="K407" s="2"/>
      <c r="L407" s="84">
        <v>1516246.83</v>
      </c>
      <c r="M407" s="74"/>
      <c r="N407" s="41">
        <v>1256366.1599999999</v>
      </c>
      <c r="O407" s="39"/>
      <c r="P407" s="41">
        <v>259881</v>
      </c>
      <c r="Q407" s="39"/>
      <c r="R407" s="41">
        <v>17923</v>
      </c>
      <c r="S407" s="2"/>
      <c r="T407" s="5">
        <v>1.18</v>
      </c>
      <c r="U407" s="11"/>
      <c r="V407" s="10">
        <v>14.5</v>
      </c>
      <c r="X407" s="133">
        <f t="shared" si="90"/>
        <v>1.18E-2</v>
      </c>
      <c r="Z407" s="48">
        <f t="shared" si="91"/>
        <v>1256366.1599999999</v>
      </c>
    </row>
    <row r="408" spans="1:26" s="33" customFormat="1" x14ac:dyDescent="0.2">
      <c r="A408" s="5"/>
      <c r="B408" s="2"/>
      <c r="C408" s="2"/>
      <c r="D408" s="2"/>
      <c r="E408" s="2"/>
      <c r="F408" s="114"/>
      <c r="G408" s="2"/>
      <c r="H408" s="34"/>
      <c r="I408" s="2"/>
      <c r="J408" s="35"/>
      <c r="K408" s="2"/>
      <c r="L408" s="82"/>
      <c r="M408" s="9"/>
      <c r="N408" s="9"/>
      <c r="O408" s="73"/>
      <c r="P408" s="9"/>
      <c r="Q408" s="73"/>
      <c r="R408" s="9"/>
      <c r="S408" s="42"/>
      <c r="T408" s="46"/>
      <c r="U408" s="66"/>
      <c r="V408" s="47"/>
    </row>
    <row r="409" spans="1:26" s="50" customFormat="1" ht="15.75" x14ac:dyDescent="0.25">
      <c r="A409" s="27"/>
      <c r="B409" s="32" t="s">
        <v>83</v>
      </c>
      <c r="C409" s="31"/>
      <c r="D409" s="31"/>
      <c r="E409" s="31"/>
      <c r="F409" s="114"/>
      <c r="G409" s="31"/>
      <c r="H409" s="51"/>
      <c r="I409" s="31"/>
      <c r="J409" s="12"/>
      <c r="K409" s="31"/>
      <c r="L409" s="92">
        <f>+SUBTOTAL(9,L397:L407)</f>
        <v>443323740.63</v>
      </c>
      <c r="M409" s="80"/>
      <c r="N409" s="75">
        <f>+SUBTOTAL(9,N397:N407)</f>
        <v>177908634.12999997</v>
      </c>
      <c r="O409" s="116"/>
      <c r="P409" s="75">
        <f>+SUBTOTAL(9,P397:P407)</f>
        <v>289489808</v>
      </c>
      <c r="Q409" s="116"/>
      <c r="R409" s="75">
        <f>+SUBTOTAL(9,R397:R407)</f>
        <v>17209317</v>
      </c>
      <c r="S409" s="31"/>
      <c r="T409" s="27">
        <f>ROUND(R409/L409*100,2)</f>
        <v>3.88</v>
      </c>
      <c r="U409" s="52"/>
      <c r="V409" s="53">
        <f>ROUND(P409/R409,1)</f>
        <v>16.8</v>
      </c>
      <c r="X409" s="133">
        <f t="shared" ref="X409" si="92">ROUND(+T409/100,4)</f>
        <v>3.8800000000000001E-2</v>
      </c>
      <c r="Y409" s="33"/>
      <c r="Z409" s="48">
        <f t="shared" ref="Z409" si="93">+N409</f>
        <v>177908634.12999997</v>
      </c>
    </row>
    <row r="410" spans="1:26" s="50" customFormat="1" ht="15.75" x14ac:dyDescent="0.25">
      <c r="A410" s="27"/>
      <c r="B410" s="32"/>
      <c r="C410" s="31"/>
      <c r="D410" s="31"/>
      <c r="E410" s="31"/>
      <c r="F410" s="114"/>
      <c r="G410" s="31"/>
      <c r="H410" s="51"/>
      <c r="I410" s="31"/>
      <c r="J410" s="12"/>
      <c r="K410" s="31"/>
      <c r="L410" s="112"/>
      <c r="M410" s="30"/>
      <c r="N410" s="80"/>
      <c r="O410" s="77"/>
      <c r="P410" s="80"/>
      <c r="Q410" s="77"/>
      <c r="R410" s="80"/>
      <c r="S410" s="31"/>
      <c r="T410" s="27"/>
      <c r="U410" s="52"/>
      <c r="V410" s="53"/>
    </row>
    <row r="411" spans="1:26" s="50" customFormat="1" ht="15.75" x14ac:dyDescent="0.25">
      <c r="A411" s="27"/>
      <c r="B411" s="32" t="s">
        <v>102</v>
      </c>
      <c r="C411" s="31"/>
      <c r="D411" s="31"/>
      <c r="E411" s="31"/>
      <c r="F411" s="114"/>
      <c r="G411" s="31"/>
      <c r="H411" s="51"/>
      <c r="I411" s="31"/>
      <c r="J411" s="12"/>
      <c r="K411" s="31"/>
      <c r="L411" s="92">
        <f>+SUBTOTAL(9,L360:L410)</f>
        <v>5459443635.8500013</v>
      </c>
      <c r="M411" s="30"/>
      <c r="N411" s="115">
        <f>+SUBTOTAL(9,N360:N410)</f>
        <v>2044202567.4699998</v>
      </c>
      <c r="O411" s="117"/>
      <c r="P411" s="115">
        <f>+SUBTOTAL(9,P360:P410)</f>
        <v>4897859002</v>
      </c>
      <c r="Q411" s="117"/>
      <c r="R411" s="115">
        <f>+SUBTOTAL(9,R360:R410)</f>
        <v>126515488</v>
      </c>
      <c r="S411" s="31"/>
      <c r="T411" s="27">
        <f>ROUND(R411/L411*100,2)</f>
        <v>2.3199999999999998</v>
      </c>
      <c r="U411" s="52"/>
      <c r="V411" s="53">
        <f>ROUND(P411/R411,1)</f>
        <v>38.700000000000003</v>
      </c>
      <c r="X411" s="133">
        <f t="shared" ref="X411" si="94">ROUND(+T411/100,4)</f>
        <v>2.3199999999999998E-2</v>
      </c>
      <c r="Y411" s="33"/>
      <c r="Z411" s="48">
        <f t="shared" ref="Z411" si="95">+N411</f>
        <v>2044202567.4699998</v>
      </c>
    </row>
    <row r="412" spans="1:26" s="50" customFormat="1" ht="15.75" x14ac:dyDescent="0.25">
      <c r="A412" s="27"/>
      <c r="B412" s="32"/>
      <c r="C412" s="31"/>
      <c r="D412" s="31"/>
      <c r="E412" s="31"/>
      <c r="F412" s="114"/>
      <c r="G412" s="31"/>
      <c r="H412" s="51"/>
      <c r="I412" s="31"/>
      <c r="J412" s="12"/>
      <c r="K412" s="31"/>
      <c r="L412" s="112"/>
      <c r="M412" s="30"/>
      <c r="N412" s="80"/>
      <c r="O412" s="77"/>
      <c r="P412" s="80"/>
      <c r="Q412" s="77"/>
      <c r="R412" s="80"/>
      <c r="S412" s="31"/>
      <c r="T412" s="27"/>
      <c r="U412" s="52"/>
      <c r="V412" s="53"/>
    </row>
    <row r="413" spans="1:26" ht="20.100000000000001" customHeight="1" thickBot="1" x14ac:dyDescent="0.3">
      <c r="B413" s="32" t="s">
        <v>177</v>
      </c>
      <c r="L413" s="107">
        <f>SUBTOTAL(9,L15:L411)</f>
        <v>14384293783.950006</v>
      </c>
      <c r="N413" s="111">
        <f>SUBTOTAL(9,N15:N411)</f>
        <v>5425935184.5699978</v>
      </c>
      <c r="P413" s="111">
        <f>SUBTOTAL(9,P15:P411)</f>
        <v>11063005795</v>
      </c>
      <c r="Q413" s="49"/>
      <c r="R413" s="111">
        <f>SUBTOTAL(9,R15:R411)</f>
        <v>526300192</v>
      </c>
      <c r="S413" s="63"/>
      <c r="T413" s="27">
        <f>ROUND(R413/L413*100,2)</f>
        <v>3.66</v>
      </c>
      <c r="U413" s="63"/>
      <c r="V413" s="53">
        <f>ROUND(P413/R413,1)</f>
        <v>21</v>
      </c>
      <c r="X413" s="133">
        <f t="shared" ref="X413" si="96">ROUND(+T413/100,4)</f>
        <v>3.6600000000000001E-2</v>
      </c>
      <c r="Y413" s="33"/>
      <c r="Z413" s="48">
        <f t="shared" ref="Z413" si="97">+N413</f>
        <v>5425935184.5699978</v>
      </c>
    </row>
    <row r="414" spans="1:26" ht="20.100000000000001" customHeight="1" thickTop="1" x14ac:dyDescent="0.2">
      <c r="O414" s="2"/>
      <c r="P414" s="63"/>
      <c r="Q414" s="63"/>
      <c r="R414" s="63"/>
      <c r="S414" s="63"/>
      <c r="T414" s="63"/>
      <c r="U414" s="63"/>
      <c r="V414" s="110"/>
    </row>
    <row r="415" spans="1:26" ht="20.100000000000001" customHeight="1" x14ac:dyDescent="0.25">
      <c r="B415" s="27" t="s">
        <v>92</v>
      </c>
      <c r="O415" s="2"/>
      <c r="P415" s="63"/>
      <c r="Q415" s="63"/>
      <c r="R415" s="63"/>
      <c r="S415" s="63"/>
      <c r="T415" s="63"/>
      <c r="U415" s="63"/>
      <c r="V415" s="110"/>
    </row>
    <row r="416" spans="1:26" ht="20.100000000000001" customHeight="1" x14ac:dyDescent="0.2">
      <c r="O416" s="2"/>
      <c r="P416" s="63"/>
      <c r="Q416" s="63"/>
      <c r="R416" s="63"/>
      <c r="S416" s="63"/>
      <c r="T416" s="63"/>
      <c r="U416" s="63"/>
      <c r="V416" s="110"/>
    </row>
    <row r="417" spans="1:22" ht="20.100000000000001" customHeight="1" x14ac:dyDescent="0.25">
      <c r="A417" s="5">
        <v>301</v>
      </c>
      <c r="D417" s="2" t="s">
        <v>91</v>
      </c>
      <c r="L417" s="7">
        <v>225629.48</v>
      </c>
      <c r="O417" s="2"/>
      <c r="P417" s="63"/>
      <c r="Q417" s="63"/>
      <c r="R417" s="63"/>
      <c r="S417" s="56"/>
      <c r="T417" s="63"/>
      <c r="U417" s="63"/>
      <c r="V417" s="110"/>
    </row>
    <row r="418" spans="1:22" ht="20.100000000000001" customHeight="1" x14ac:dyDescent="0.2">
      <c r="A418" s="5">
        <v>302</v>
      </c>
      <c r="D418" s="2" t="s">
        <v>178</v>
      </c>
      <c r="L418" s="7">
        <v>2774170.58</v>
      </c>
      <c r="N418" s="8">
        <v>397631.13</v>
      </c>
      <c r="O418" s="2"/>
      <c r="P418" s="63"/>
      <c r="Q418" s="63"/>
      <c r="R418" s="63"/>
      <c r="S418" s="63"/>
      <c r="T418" s="63"/>
      <c r="U418" s="63"/>
      <c r="V418" s="110"/>
    </row>
    <row r="419" spans="1:22" ht="20.100000000000001" customHeight="1" x14ac:dyDescent="0.25">
      <c r="A419" s="5">
        <v>303</v>
      </c>
      <c r="D419" s="2" t="s">
        <v>179</v>
      </c>
      <c r="L419" s="7">
        <v>254575888.55000001</v>
      </c>
      <c r="N419" s="8">
        <v>205536628.81999999</v>
      </c>
      <c r="O419" s="30"/>
      <c r="P419" s="49"/>
      <c r="Q419" s="108"/>
      <c r="R419" s="49"/>
      <c r="S419" s="109"/>
      <c r="T419" s="63"/>
      <c r="U419" s="63"/>
      <c r="V419" s="110"/>
    </row>
    <row r="420" spans="1:22" ht="20.100000000000001" customHeight="1" x14ac:dyDescent="0.25">
      <c r="A420" s="5">
        <v>310</v>
      </c>
      <c r="D420" s="2" t="s">
        <v>180</v>
      </c>
      <c r="L420" s="7">
        <v>30462881.52</v>
      </c>
      <c r="N420" s="8">
        <v>0.26</v>
      </c>
      <c r="O420" s="30"/>
      <c r="P420" s="49"/>
      <c r="Q420" s="108"/>
      <c r="R420" s="49"/>
      <c r="S420" s="109"/>
      <c r="T420" s="63"/>
      <c r="U420" s="63"/>
      <c r="V420" s="110"/>
    </row>
    <row r="421" spans="1:22" ht="20.100000000000001" customHeight="1" x14ac:dyDescent="0.25">
      <c r="A421" s="5">
        <v>310.10000000000002</v>
      </c>
      <c r="D421" s="2" t="s">
        <v>95</v>
      </c>
      <c r="L421" s="7">
        <v>26439.08</v>
      </c>
      <c r="O421" s="30"/>
      <c r="P421" s="49"/>
      <c r="Q421" s="108"/>
      <c r="R421" s="49"/>
      <c r="S421" s="109"/>
      <c r="T421" s="63"/>
      <c r="U421" s="63"/>
      <c r="V421" s="110"/>
    </row>
    <row r="422" spans="1:22" ht="20.100000000000001" customHeight="1" x14ac:dyDescent="0.25">
      <c r="A422" s="5">
        <v>317</v>
      </c>
      <c r="D422" s="2" t="s">
        <v>169</v>
      </c>
      <c r="L422" s="7">
        <v>552944056.49000001</v>
      </c>
      <c r="N422" s="8">
        <v>116437172.76000001</v>
      </c>
      <c r="O422" s="30"/>
      <c r="P422" s="49"/>
      <c r="Q422" s="108"/>
      <c r="R422" s="49"/>
      <c r="S422" s="109"/>
      <c r="T422" s="63"/>
      <c r="U422" s="63"/>
      <c r="V422" s="110"/>
    </row>
    <row r="423" spans="1:22" ht="20.100000000000001" customHeight="1" x14ac:dyDescent="0.25">
      <c r="A423" s="5">
        <v>340</v>
      </c>
      <c r="D423" s="2" t="s">
        <v>180</v>
      </c>
      <c r="L423" s="7">
        <v>5693709.0499999998</v>
      </c>
      <c r="O423" s="30"/>
      <c r="P423" s="49"/>
      <c r="Q423" s="108"/>
      <c r="R423" s="49"/>
      <c r="S423" s="109"/>
      <c r="T423" s="63"/>
      <c r="U423" s="63"/>
      <c r="V423" s="110"/>
    </row>
    <row r="424" spans="1:22" ht="19.7" customHeight="1" x14ac:dyDescent="0.25">
      <c r="A424" s="5">
        <v>340.1</v>
      </c>
      <c r="D424" s="2" t="s">
        <v>95</v>
      </c>
      <c r="L424" s="7">
        <v>28987.75</v>
      </c>
      <c r="O424" s="60"/>
      <c r="P424" s="49"/>
      <c r="Q424" s="108"/>
      <c r="R424" s="49"/>
      <c r="S424" s="109"/>
      <c r="T424" s="63"/>
      <c r="U424" s="63"/>
      <c r="V424" s="110"/>
    </row>
    <row r="425" spans="1:22" ht="20.100000000000001" customHeight="1" x14ac:dyDescent="0.25">
      <c r="A425" s="5">
        <v>347</v>
      </c>
      <c r="D425" s="2" t="s">
        <v>169</v>
      </c>
      <c r="L425" s="7">
        <v>2360397.7000000002</v>
      </c>
      <c r="N425" s="8">
        <v>590471.37</v>
      </c>
      <c r="O425" s="60"/>
      <c r="P425" s="49"/>
      <c r="Q425" s="108"/>
      <c r="R425" s="49"/>
      <c r="S425" s="109"/>
      <c r="T425" s="63"/>
      <c r="U425" s="63"/>
      <c r="V425" s="110"/>
    </row>
    <row r="426" spans="1:22" ht="20.100000000000001" customHeight="1" x14ac:dyDescent="0.25">
      <c r="A426" s="5">
        <v>350</v>
      </c>
      <c r="D426" s="2" t="s">
        <v>180</v>
      </c>
      <c r="L426" s="7">
        <v>2928600.41</v>
      </c>
      <c r="N426" s="8">
        <v>-96677.900000000009</v>
      </c>
      <c r="O426" s="60"/>
      <c r="P426" s="49"/>
      <c r="Q426" s="108"/>
      <c r="R426" s="49"/>
      <c r="S426" s="109"/>
      <c r="T426" s="63"/>
      <c r="U426" s="63"/>
      <c r="V426" s="110"/>
    </row>
    <row r="427" spans="1:22" ht="20.100000000000001" customHeight="1" x14ac:dyDescent="0.25">
      <c r="A427" s="5">
        <v>360</v>
      </c>
      <c r="D427" s="2" t="s">
        <v>180</v>
      </c>
      <c r="L427" s="7">
        <v>17434790.359999999</v>
      </c>
      <c r="N427" s="8">
        <v>-110408.72000000009</v>
      </c>
      <c r="O427" s="60"/>
      <c r="P427" s="49"/>
      <c r="Q427" s="108"/>
      <c r="R427" s="49"/>
      <c r="S427" s="109"/>
      <c r="T427" s="63"/>
      <c r="U427" s="63"/>
      <c r="V427" s="110"/>
    </row>
    <row r="428" spans="1:22" ht="20.100000000000001" customHeight="1" x14ac:dyDescent="0.25">
      <c r="A428" s="5">
        <v>389</v>
      </c>
      <c r="D428" s="2" t="s">
        <v>180</v>
      </c>
      <c r="L428" s="7">
        <v>2808097.01</v>
      </c>
      <c r="N428" s="8">
        <v>-25833.189999999988</v>
      </c>
      <c r="O428" s="60"/>
      <c r="P428" s="49"/>
      <c r="Q428" s="108"/>
      <c r="R428" s="49"/>
      <c r="S428" s="109"/>
      <c r="T428" s="63"/>
      <c r="U428" s="63"/>
      <c r="V428" s="110"/>
    </row>
    <row r="429" spans="1:22" ht="20.100000000000001" customHeight="1" x14ac:dyDescent="0.25">
      <c r="A429" s="5">
        <v>399</v>
      </c>
      <c r="D429" s="2" t="s">
        <v>169</v>
      </c>
      <c r="L429" s="7">
        <v>3599896.88</v>
      </c>
      <c r="N429" s="8">
        <v>4339197.9099999992</v>
      </c>
      <c r="O429" s="60"/>
      <c r="P429" s="49"/>
      <c r="Q429" s="108"/>
      <c r="R429" s="49"/>
      <c r="S429" s="109"/>
      <c r="T429" s="63"/>
      <c r="U429" s="63"/>
      <c r="V429" s="110"/>
    </row>
    <row r="430" spans="1:22" ht="20.100000000000001" customHeight="1" x14ac:dyDescent="0.25">
      <c r="D430" s="2" t="s">
        <v>216</v>
      </c>
      <c r="N430" s="8">
        <v>396514.05999999994</v>
      </c>
      <c r="O430" s="60"/>
      <c r="P430" s="49"/>
      <c r="Q430" s="108"/>
      <c r="R430" s="49"/>
      <c r="S430" s="109"/>
      <c r="T430" s="63"/>
      <c r="U430" s="63"/>
      <c r="V430" s="110"/>
    </row>
    <row r="431" spans="1:22" ht="20.100000000000001" customHeight="1" x14ac:dyDescent="0.25">
      <c r="D431" s="2" t="s">
        <v>181</v>
      </c>
      <c r="N431" s="8">
        <v>-27102066.41</v>
      </c>
      <c r="O431" s="60"/>
      <c r="P431" s="49"/>
      <c r="Q431" s="108"/>
      <c r="R431" s="49"/>
      <c r="S431" s="109"/>
      <c r="T431" s="63"/>
      <c r="U431" s="63"/>
      <c r="V431" s="110"/>
    </row>
    <row r="432" spans="1:22" ht="20.100000000000001" customHeight="1" x14ac:dyDescent="0.2">
      <c r="D432" s="2" t="s">
        <v>166</v>
      </c>
      <c r="L432" s="106"/>
      <c r="N432" s="19">
        <v>-23801.439999999478</v>
      </c>
      <c r="P432" s="49"/>
      <c r="Q432" s="49"/>
      <c r="R432" s="49"/>
      <c r="S432" s="109"/>
      <c r="T432" s="63"/>
      <c r="U432" s="63"/>
      <c r="V432" s="110"/>
    </row>
    <row r="433" spans="2:22" ht="20.100000000000001" customHeight="1" x14ac:dyDescent="0.2">
      <c r="P433" s="49"/>
      <c r="Q433" s="49"/>
      <c r="R433" s="49"/>
      <c r="S433" s="109"/>
      <c r="T433" s="63"/>
      <c r="U433" s="63"/>
      <c r="V433" s="110"/>
    </row>
    <row r="434" spans="2:22" ht="20.100000000000001" customHeight="1" x14ac:dyDescent="0.25">
      <c r="B434" s="27" t="s">
        <v>93</v>
      </c>
      <c r="L434" s="120">
        <f>SUBTOTAL(9,L417:L432)</f>
        <v>875863544.86000001</v>
      </c>
      <c r="N434" s="75">
        <f>SUBTOTAL(9,N417:N432)</f>
        <v>300338828.64999998</v>
      </c>
      <c r="P434" s="49"/>
      <c r="Q434" s="49"/>
      <c r="R434" s="49"/>
      <c r="S434" s="63"/>
      <c r="T434" s="63"/>
      <c r="U434" s="63"/>
      <c r="V434" s="110"/>
    </row>
    <row r="435" spans="2:22" ht="20.100000000000001" customHeight="1" x14ac:dyDescent="0.2">
      <c r="P435" s="49"/>
      <c r="Q435" s="49"/>
      <c r="R435" s="49"/>
      <c r="S435" s="63"/>
      <c r="T435" s="63"/>
      <c r="U435" s="63"/>
      <c r="V435" s="110"/>
    </row>
    <row r="436" spans="2:22" ht="20.100000000000001" customHeight="1" thickBot="1" x14ac:dyDescent="0.3">
      <c r="B436" s="27" t="s">
        <v>84</v>
      </c>
      <c r="L436" s="107">
        <f>SUBTOTAL(9,L15:L434)</f>
        <v>15260157328.810005</v>
      </c>
      <c r="N436" s="111">
        <f>SUBTOTAL(9,N15:N434)</f>
        <v>5726274013.2199993</v>
      </c>
      <c r="P436" s="49"/>
      <c r="Q436" s="49"/>
      <c r="R436" s="49"/>
      <c r="S436" s="63"/>
      <c r="T436" s="63"/>
      <c r="U436" s="63"/>
      <c r="V436" s="110"/>
    </row>
    <row r="437" spans="2:22" ht="20.100000000000001" customHeight="1" thickTop="1" x14ac:dyDescent="0.2">
      <c r="P437" s="49"/>
      <c r="Q437" s="49"/>
      <c r="R437" s="49"/>
      <c r="S437" s="63"/>
      <c r="T437" s="63"/>
      <c r="U437" s="63"/>
      <c r="V437" s="110"/>
    </row>
    <row r="438" spans="2:22" ht="20.100000000000001" customHeight="1" x14ac:dyDescent="0.2">
      <c r="B438" s="2" t="s">
        <v>220</v>
      </c>
      <c r="C438" s="2" t="s">
        <v>221</v>
      </c>
      <c r="G438" s="34"/>
      <c r="H438" s="2"/>
      <c r="I438" s="6"/>
      <c r="P438" s="49"/>
      <c r="Q438" s="49"/>
      <c r="R438" s="49"/>
      <c r="S438" s="63"/>
      <c r="T438" s="63"/>
      <c r="U438" s="63"/>
      <c r="V438" s="110"/>
    </row>
    <row r="439" spans="2:22" ht="20.100000000000001" customHeight="1" x14ac:dyDescent="0.2">
      <c r="B439" s="5" t="s">
        <v>222</v>
      </c>
      <c r="C439" s="2" t="s">
        <v>223</v>
      </c>
      <c r="P439" s="49"/>
      <c r="Q439" s="49"/>
      <c r="R439" s="49"/>
      <c r="S439" s="63"/>
      <c r="T439" s="63"/>
      <c r="U439" s="63"/>
      <c r="V439" s="110"/>
    </row>
    <row r="440" spans="2:22" ht="20.100000000000001" customHeight="1" x14ac:dyDescent="0.2">
      <c r="P440" s="49"/>
      <c r="Q440" s="49"/>
      <c r="R440" s="49"/>
      <c r="S440" s="63"/>
      <c r="T440" s="63"/>
      <c r="U440" s="63"/>
      <c r="V440" s="110"/>
    </row>
    <row r="441" spans="2:22" ht="20.100000000000001" customHeight="1" x14ac:dyDescent="0.2">
      <c r="H441" s="6"/>
      <c r="J441" s="128" t="s">
        <v>224</v>
      </c>
      <c r="P441" s="49"/>
      <c r="Q441" s="49"/>
      <c r="R441" s="49"/>
      <c r="S441" s="63"/>
      <c r="T441" s="63"/>
      <c r="U441" s="63"/>
      <c r="V441" s="110"/>
    </row>
    <row r="442" spans="2:22" ht="20.100000000000001" customHeight="1" x14ac:dyDescent="0.2">
      <c r="C442" s="33"/>
      <c r="D442" s="129" t="s">
        <v>225</v>
      </c>
      <c r="F442" s="129" t="s">
        <v>226</v>
      </c>
      <c r="H442" s="129" t="s">
        <v>227</v>
      </c>
      <c r="J442" s="130" t="s">
        <v>228</v>
      </c>
      <c r="P442" s="49"/>
      <c r="Q442" s="49"/>
      <c r="R442" s="49"/>
      <c r="S442" s="63"/>
      <c r="T442" s="63"/>
      <c r="U442" s="63"/>
      <c r="V442" s="110"/>
    </row>
    <row r="443" spans="2:22" ht="20.100000000000001" customHeight="1" x14ac:dyDescent="0.2">
      <c r="C443" s="33"/>
      <c r="H443" s="2"/>
      <c r="J443" s="7"/>
      <c r="P443" s="49"/>
      <c r="Q443" s="49"/>
      <c r="R443" s="49"/>
      <c r="S443" s="63"/>
      <c r="T443" s="63"/>
      <c r="U443" s="63"/>
      <c r="V443" s="110"/>
    </row>
    <row r="444" spans="2:22" ht="20.100000000000001" customHeight="1" x14ac:dyDescent="0.2">
      <c r="C444" s="33"/>
      <c r="D444" s="131">
        <v>341.2</v>
      </c>
      <c r="E444" s="34"/>
      <c r="F444" s="43" t="s">
        <v>229</v>
      </c>
      <c r="G444" s="34"/>
      <c r="H444" s="34">
        <v>-5</v>
      </c>
      <c r="J444" s="7">
        <v>5</v>
      </c>
    </row>
    <row r="445" spans="2:22" ht="20.100000000000001" customHeight="1" x14ac:dyDescent="0.2">
      <c r="C445" s="33"/>
      <c r="D445" s="131">
        <v>344.2</v>
      </c>
      <c r="E445" s="34"/>
      <c r="F445" s="43" t="s">
        <v>194</v>
      </c>
      <c r="G445" s="34"/>
      <c r="H445" s="34">
        <v>-10</v>
      </c>
      <c r="J445" s="7">
        <v>4.5999999999999996</v>
      </c>
    </row>
    <row r="446" spans="2:22" ht="20.100000000000001" customHeight="1" x14ac:dyDescent="0.2">
      <c r="C446" s="33"/>
      <c r="D446" s="131">
        <v>345.2</v>
      </c>
      <c r="E446" s="34"/>
      <c r="F446" s="43" t="s">
        <v>195</v>
      </c>
      <c r="G446" s="34"/>
      <c r="H446" s="34">
        <v>-5</v>
      </c>
      <c r="J446" s="7">
        <v>5.04</v>
      </c>
    </row>
    <row r="447" spans="2:22" ht="20.100000000000001" customHeight="1" x14ac:dyDescent="0.2">
      <c r="C447" s="33"/>
      <c r="D447" s="131">
        <v>363</v>
      </c>
      <c r="E447" s="34"/>
      <c r="F447" s="43" t="s">
        <v>230</v>
      </c>
      <c r="G447" s="34"/>
      <c r="H447" s="34">
        <v>0</v>
      </c>
      <c r="J447" s="7">
        <v>7.7</v>
      </c>
    </row>
    <row r="448" spans="2:22" ht="20.100000000000001" customHeight="1" x14ac:dyDescent="0.2"/>
    <row r="449" ht="20.100000000000001" customHeight="1" x14ac:dyDescent="0.2"/>
    <row r="450" ht="20.100000000000001" customHeight="1" x14ac:dyDescent="0.2"/>
    <row r="451" ht="20.100000000000001" customHeight="1" x14ac:dyDescent="0.2"/>
    <row r="452" ht="20.100000000000001" customHeight="1" x14ac:dyDescent="0.2"/>
    <row r="453" ht="20.100000000000001" customHeight="1" x14ac:dyDescent="0.2"/>
    <row r="454" ht="20.100000000000001" customHeight="1" x14ac:dyDescent="0.2"/>
    <row r="455" ht="20.100000000000001" customHeight="1" x14ac:dyDescent="0.2"/>
    <row r="456" ht="20.100000000000001" customHeight="1" x14ac:dyDescent="0.2"/>
    <row r="457" ht="20.100000000000001" customHeight="1" x14ac:dyDescent="0.2"/>
    <row r="458" ht="20.100000000000001" customHeight="1" x14ac:dyDescent="0.2"/>
    <row r="459" ht="20.100000000000001" customHeight="1" x14ac:dyDescent="0.2"/>
    <row r="460" ht="20.100000000000001" customHeight="1" x14ac:dyDescent="0.2"/>
    <row r="461" ht="20.100000000000001" customHeight="1" x14ac:dyDescent="0.2"/>
    <row r="462" ht="20.100000000000001" customHeight="1" x14ac:dyDescent="0.2"/>
    <row r="463" ht="20.100000000000001" customHeight="1" x14ac:dyDescent="0.2"/>
    <row r="464" ht="20.100000000000001" customHeight="1" x14ac:dyDescent="0.2"/>
    <row r="465" ht="20.100000000000001" customHeight="1" x14ac:dyDescent="0.2"/>
    <row r="466" ht="20.100000000000001" customHeight="1" x14ac:dyDescent="0.2"/>
    <row r="467" ht="20.100000000000001" customHeight="1" x14ac:dyDescent="0.2"/>
    <row r="468" ht="20.100000000000001" customHeight="1" x14ac:dyDescent="0.2"/>
    <row r="469" ht="20.100000000000001" customHeight="1" x14ac:dyDescent="0.2"/>
    <row r="470" ht="20.100000000000001" customHeight="1" x14ac:dyDescent="0.2"/>
    <row r="471" ht="20.100000000000001" customHeight="1" x14ac:dyDescent="0.2"/>
    <row r="472" ht="20.100000000000001" customHeight="1" x14ac:dyDescent="0.2"/>
    <row r="473" ht="20.100000000000001" customHeight="1" x14ac:dyDescent="0.2"/>
    <row r="474" ht="20.100000000000001" customHeight="1" x14ac:dyDescent="0.2"/>
    <row r="475" ht="20.100000000000001" customHeight="1" x14ac:dyDescent="0.2"/>
    <row r="476" ht="20.100000000000001" customHeight="1" x14ac:dyDescent="0.2"/>
    <row r="477" ht="20.100000000000001" customHeight="1" x14ac:dyDescent="0.2"/>
    <row r="478" ht="20.100000000000001" customHeight="1" x14ac:dyDescent="0.2"/>
    <row r="479" ht="20.100000000000001" customHeight="1" x14ac:dyDescent="0.2"/>
    <row r="480" ht="20.100000000000001" customHeight="1" x14ac:dyDescent="0.2"/>
    <row r="481" ht="20.100000000000001" customHeight="1" x14ac:dyDescent="0.2"/>
  </sheetData>
  <printOptions horizontalCentered="1"/>
  <pageMargins left="0.25" right="0.25" top="0.75" bottom="0.75" header="0.3" footer="0.3"/>
  <pageSetup scale="49" fitToHeight="0" orientation="landscape" r:id="rId1"/>
  <headerFooter>
    <oddHeader>&amp;R&amp;"-,Bold"Workpaper 04-MTD
Page &amp;P of &amp;N</oddHeader>
  </headerFooter>
  <rowBreaks count="9" manualBreakCount="9">
    <brk id="46" max="21" man="1"/>
    <brk id="98" max="21" man="1"/>
    <brk id="153" max="21" man="1"/>
    <brk id="191" max="21" man="1"/>
    <brk id="216" max="21" man="1"/>
    <brk id="258" max="21" man="1"/>
    <brk id="304" max="21" man="1"/>
    <brk id="357" max="21" man="1"/>
    <brk id="414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40E45DA-1725-45B5-85A5-AE26D937A5FB}"/>
</file>

<file path=customXml/itemProps2.xml><?xml version="1.0" encoding="utf-8"?>
<ds:datastoreItem xmlns:ds="http://schemas.openxmlformats.org/officeDocument/2006/customXml" ds:itemID="{5297BA3B-C15A-4108-9C48-FCD12FE89D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6D557E-7FFE-4A95-846D-68E54DF3F6C6}">
  <ds:schemaRefs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7558938a-8a22-4524-afb0-58b165029303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99180bc4-2f7d-45e7-9e22-353907fb92c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 Page</vt:lpstr>
      <vt:lpstr>ALG Calculation - No Inventory</vt:lpstr>
      <vt:lpstr>'ALG Calculation - No Inventory'!Print_Area</vt:lpstr>
      <vt:lpstr>'ALG Calculation - No Inventory'!Print_Titles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2018 Depreciation Rate Study_ALG with no inventory - ALG Calculation-No Inventory as proposed by Andrews (IG)</dc:subject>
  <dc:creator>John C. Dimler</dc:creator>
  <cp:lastModifiedBy>Coe, Shala</cp:lastModifiedBy>
  <cp:lastPrinted>2021-02-11T19:23:13Z</cp:lastPrinted>
  <dcterms:created xsi:type="dcterms:W3CDTF">2017-01-30T16:12:41Z</dcterms:created>
  <dcterms:modified xsi:type="dcterms:W3CDTF">2021-04-29T16:41:43Z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