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xr:revisionPtr revIDLastSave="0" documentId="8_{5C360D0D-B3FD-4EC1-BF2A-E70E5DE1F35D}" xr6:coauthVersionLast="45" xr6:coauthVersionMax="45" xr10:uidLastSave="{00000000-0000-0000-0000-000000000000}"/>
  <bookViews>
    <workbookView xWindow="-120" yWindow="-120" windowWidth="19440" windowHeight="10440" xr2:uid="{B29CDF1E-9A45-4005-9DD0-3446E16EBE9B}"/>
  </bookViews>
  <sheets>
    <sheet name="Cover Page" sheetId="2" r:id="rId1"/>
    <sheet name="January 2018" sheetId="3" r:id="rId2"/>
    <sheet name="February 2018" sheetId="4" r:id="rId3"/>
    <sheet name="March 2018" sheetId="5" r:id="rId4"/>
    <sheet name="April 2018" sheetId="6" r:id="rId5"/>
    <sheet name="May 2018" sheetId="7" r:id="rId6"/>
    <sheet name="June 2018" sheetId="8" r:id="rId7"/>
    <sheet name="July 2018" sheetId="9" r:id="rId8"/>
    <sheet name="August 2018" sheetId="10" r:id="rId9"/>
    <sheet name="September 2018" sheetId="11" r:id="rId10"/>
    <sheet name="October 2018" sheetId="12" r:id="rId11"/>
    <sheet name="November 2018" sheetId="13" r:id="rId12"/>
    <sheet name="December 2018" sheetId="14" r:id="rId13"/>
    <sheet name="January 2019" sheetId="15" r:id="rId14"/>
    <sheet name="February 2019" sheetId="16" r:id="rId15"/>
    <sheet name="March 2019" sheetId="17" r:id="rId16"/>
    <sheet name="April 2019" sheetId="18" r:id="rId17"/>
    <sheet name="May 2019" sheetId="19" r:id="rId18"/>
    <sheet name="June 2019" sheetId="20" r:id="rId19"/>
    <sheet name="July 2019" sheetId="21" r:id="rId20"/>
    <sheet name="August 2019" sheetId="22" r:id="rId21"/>
    <sheet name="September 2019" sheetId="23" r:id="rId22"/>
    <sheet name="October 2019" sheetId="24" r:id="rId23"/>
    <sheet name="November 2019" sheetId="25" r:id="rId24"/>
    <sheet name="December 2019" sheetId="26" r:id="rId25"/>
    <sheet name="January 2020" sheetId="35" r:id="rId26"/>
    <sheet name="February 2020" sheetId="36" r:id="rId27"/>
    <sheet name="March 2020" sheetId="37" r:id="rId28"/>
    <sheet name="April 2020" sheetId="38" r:id="rId29"/>
    <sheet name="May 2020" sheetId="39" r:id="rId30"/>
    <sheet name="June 2020" sheetId="32" r:id="rId31"/>
    <sheet name="July 2020" sheetId="34" r:id="rId32"/>
  </sheet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dkdkd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financ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k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_xlnm.Print_Area" localSheetId="4">'April 2018'!$A$1:$S$32</definedName>
    <definedName name="_xlnm.Print_Area" localSheetId="16">'April 2019'!$A$1:$S$33</definedName>
    <definedName name="_xlnm.Print_Area" localSheetId="28">'April 2020'!$A$1:$S$34</definedName>
    <definedName name="_xlnm.Print_Area" localSheetId="8">'August 2018'!$A$1:$S$32</definedName>
    <definedName name="_xlnm.Print_Area" localSheetId="20">'August 2019'!$A$1:$S$34</definedName>
    <definedName name="_xlnm.Print_Area" localSheetId="12">'December 2018'!$A$1:$S$32</definedName>
    <definedName name="_xlnm.Print_Area" localSheetId="24">'December 2019'!$A$1:$S$34</definedName>
    <definedName name="_xlnm.Print_Area" localSheetId="2">'February 2018'!$A$1:$S$33</definedName>
    <definedName name="_xlnm.Print_Area" localSheetId="14">'February 2019'!$A$1:$S$33</definedName>
    <definedName name="_xlnm.Print_Area" localSheetId="26">'February 2020'!$A$1:$S$33</definedName>
    <definedName name="_xlnm.Print_Area" localSheetId="1">'January 2018'!$A$1:$S$32</definedName>
    <definedName name="_xlnm.Print_Area" localSheetId="13">'January 2019'!$A$1:$S$32</definedName>
    <definedName name="_xlnm.Print_Area" localSheetId="25">'January 2020'!$A$1:$S$34</definedName>
    <definedName name="_xlnm.Print_Area" localSheetId="7">'July 2018'!$A$1:$S$32</definedName>
    <definedName name="_xlnm.Print_Area" localSheetId="19">'July 2019'!$A$1:$S$33</definedName>
    <definedName name="_xlnm.Print_Area" localSheetId="31">'July 2020'!$A$1:$S$34</definedName>
    <definedName name="_xlnm.Print_Area" localSheetId="6">'June 2018'!$A$1:$S$33</definedName>
    <definedName name="_xlnm.Print_Area" localSheetId="18">'June 2019'!$A$1:$S$32</definedName>
    <definedName name="_xlnm.Print_Area" localSheetId="30">'June 2020'!$A$1:$S$34</definedName>
    <definedName name="_xlnm.Print_Area" localSheetId="3">'March 2018'!$A$1:$S$32</definedName>
    <definedName name="_xlnm.Print_Area" localSheetId="15">'March 2019'!$A$1:$S$32</definedName>
    <definedName name="_xlnm.Print_Area" localSheetId="27">'March 2020'!$A$1:$S$34</definedName>
    <definedName name="_xlnm.Print_Area" localSheetId="5">'May 2018'!$A$1:$S$32</definedName>
    <definedName name="_xlnm.Print_Area" localSheetId="17">'May 2019'!$A$1:$S$32</definedName>
    <definedName name="_xlnm.Print_Area" localSheetId="29">'May 2020'!$A$1:$S$34</definedName>
    <definedName name="_xlnm.Print_Area" localSheetId="11">'November 2018'!$A$1:$S$33</definedName>
    <definedName name="_xlnm.Print_Area" localSheetId="23">'November 2019'!$A$1:$S$34</definedName>
    <definedName name="_xlnm.Print_Area" localSheetId="10">'October 2018'!$A$1:$S$33</definedName>
    <definedName name="_xlnm.Print_Area" localSheetId="22">'October 2019'!$A$1:$S$34</definedName>
    <definedName name="_xlnm.Print_Area" localSheetId="9">'September 2018'!$A$1:$S$32</definedName>
    <definedName name="_xlnm.Print_Area" localSheetId="21">'September 2019'!$A$1:$S$34</definedName>
    <definedName name="_xlnm.Print_Titles" localSheetId="16">'April 2019'!$A:$A,'April 2019'!$1:$4</definedName>
    <definedName name="_xlnm.Print_Titles" localSheetId="8">'August 2018'!$A:$A,'August 2018'!$1:$4</definedName>
    <definedName name="_xlnm.Print_Titles" localSheetId="20">'August 2019'!$A:$A,'August 2019'!$1:$4</definedName>
    <definedName name="_xlnm.Print_Titles" localSheetId="12">'December 2018'!$A:$A,'December 2018'!$1:$4</definedName>
    <definedName name="_xlnm.Print_Titles" localSheetId="24">'December 2019'!$A:$A,'December 2019'!$1:$4</definedName>
    <definedName name="_xlnm.Print_Titles" localSheetId="14">'February 2019'!$A:$A,'February 2019'!$1:$4</definedName>
    <definedName name="_xlnm.Print_Titles" localSheetId="13">'January 2019'!$A:$A,'January 2019'!$1:$4</definedName>
    <definedName name="_xlnm.Print_Titles" localSheetId="7">'July 2018'!$A:$A,'July 2018'!$1:$4</definedName>
    <definedName name="_xlnm.Print_Titles" localSheetId="19">'July 2019'!$A:$A,'July 2019'!$1:$4</definedName>
    <definedName name="_xlnm.Print_Titles" localSheetId="31">'July 2020'!$A:$A,'July 2020'!$1:$4</definedName>
    <definedName name="_xlnm.Print_Titles" localSheetId="18">'June 2019'!$A:$A,'June 2019'!$1:$4</definedName>
    <definedName name="_xlnm.Print_Titles" localSheetId="30">'June 2020'!$A:$A,'June 2020'!$1:$4</definedName>
    <definedName name="_xlnm.Print_Titles" localSheetId="15">'March 2019'!$A:$A,'March 2019'!$1:$4</definedName>
    <definedName name="_xlnm.Print_Titles" localSheetId="17">'May 2019'!$A:$A,'May 2019'!$1:$4</definedName>
    <definedName name="_xlnm.Print_Titles" localSheetId="11">'November 2018'!$A:$A,'November 2018'!$1:$4</definedName>
    <definedName name="_xlnm.Print_Titles" localSheetId="23">'November 2019'!$A:$A,'November 2019'!$1:$4</definedName>
    <definedName name="_xlnm.Print_Titles" localSheetId="10">'October 2018'!$A:$A,'October 2018'!$1:$4</definedName>
    <definedName name="_xlnm.Print_Titles" localSheetId="22">'October 2019'!$A:$A,'October 2019'!$1:$4</definedName>
    <definedName name="_xlnm.Print_Titles" localSheetId="9">'September 2018'!$A:$A,'September 2018'!$1:$4</definedName>
    <definedName name="_xlnm.Print_Titles" localSheetId="21">'September 2019'!$A:$A,'September 2019'!$1:$4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edcredit." hidden="1">{"edcredit",#N/A,FALSE,"edcredit"}</definedName>
    <definedName name="wrn.Unit._.Financials." hidden="1">{#N/A,"1",TRUE,"Financials";#N/A,"2",TRUE,"Financials";#N/A,"3",TRUE,"Financials";#N/A,"4",TRUE,"Financials";#N/A,"5",TRUE,"Financials";#N/A,"6",TRUE,"Financials";#N/A,"7",TRUE,"Financials";#N/A,"8",TRUE,"Financials";#N/A,"9",TRUE,"Financials";#N/A,"11",TRUE,"Financials";#N/A,"10",TRUE,"Financials";#N/A,"12",TRUE,"Financials";#N/A,"13",TRUE,"Financials";#N/A,"14",TRUE,"Financials";#N/A,"15",TRUE,"Financials";#N/A,"16",TRUE,"Financials";#N/A,"17",TRUE,"Financials";#N/A,"18",TRUE,"Financials";#N/A,"19",TRUE,"Financials";#N/A,"20",TRUE,"Financials";#N/A,"21",TRUE,"Financials";#N/A,"22",TRUE,"Financials";#N/A,"23",TRUE,"Financials";#N/A,"24",TRUE,"Financials";#N/A,"25",TRUE,"Financials";#N/A,"26",TRUE,"Financials";#N/A,"27",TRUE,"Financials";#N/A,"28",TRUE,"Financials";#N/A,"29",TRUE,"Financials";#N/A,"30",TRUE,"Financials";#N/A,"31",TRUE,"Financials";#N/A,"32",TRUE,"Financials";#N/A,"33",TRUE,"Financials";#N/A,"34",TRUE,"Financials";#N/A,"35",TRUE,"Financials";#N/A,"36",TRUE,"Financials";#N/A,"37",TRUE,"Financials";#N/A,"38",TRUE,"Financials";#N/A,"39",TRUE,"Financials";#N/A,"40",TRUE,"Financials";#N/A,"41",TRUE,"Financials";#N/A,"42",TRUE,"Financials";#N/A,"43",TRUE,"Financials";#N/A,"44",TRUE,"Financials";#N/A,"45",TRUE,"Financials";#N/A,"46",TRUE,"Financials";#N/A,"47",TRUE,"Financials";#N/A,"48",TRUE,"Financials";#N/A,"49",TRUE,"Financials";#N/A,"50",TRUE,"Financials";#N/A,"51",TRUE,"Financials";#N/A,"52",TRUE,"Financials";#N/A,"53",TRUE,"Financials";#N/A,"54",TRUE,"Financials";#N/A,"55",TRUE,"Financials";#N/A,"56",TRUE,"Financials";#N/A,"59",TRUE,"Financials";#N/A,"57",TRUE,"Financials";#N/A,"58",TRUE,"Financials";#N/A,"60",TRUE,"Financials";#N/A,"61",TRUE,"Financials";#N/A,"62",TRUE,"Financials";#N/A,"63",TRUE,"Financials";#N/A,"64",TRUE,"Financials";#N/A,"65",TRUE,"Financials";#N/A,"66",TRUE,"Financials";#N/A,"67",TRUE,"Financials";#N/A,"68",TRUE,"Financials";#N/A,"69",TRUE,"Financials";#N/A,"70",TRUE,"Financials";#N/A,"71",TRUE,"Financials";#N/A,"72",TRUE,"Financials";#N/A,"73",TRUE,"Financials";#N/A,"74",TRUE,"Financials";#N/A,"75",TRUE,"Financials";#N/A,"76",TRUE,"Financials";#N/A,"77",TRUE,"Financials";#N/A,"78",TRUE,"Financials";#N/A,"79",TRUE,"Financials";#N/A,"80",TRUE,"Financial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4" i="39" l="1"/>
  <c r="R34" i="39"/>
  <c r="Q34" i="39"/>
  <c r="P34" i="39"/>
  <c r="O34" i="39"/>
  <c r="N34" i="39"/>
  <c r="M34" i="39"/>
  <c r="L34" i="39"/>
  <c r="K34" i="39"/>
  <c r="J34" i="39"/>
  <c r="I34" i="39"/>
  <c r="H34" i="39"/>
  <c r="G34" i="39"/>
  <c r="F34" i="39"/>
  <c r="E34" i="39"/>
  <c r="D34" i="39"/>
  <c r="C34" i="39"/>
  <c r="B34" i="39"/>
  <c r="S34" i="38"/>
  <c r="R34" i="38"/>
  <c r="Q34" i="38"/>
  <c r="P34" i="38"/>
  <c r="O34" i="38"/>
  <c r="N34" i="38"/>
  <c r="M34" i="38"/>
  <c r="L34" i="38"/>
  <c r="K34" i="38"/>
  <c r="J34" i="38"/>
  <c r="I34" i="38"/>
  <c r="H34" i="38"/>
  <c r="G34" i="38"/>
  <c r="F34" i="38"/>
  <c r="E34" i="38"/>
  <c r="D34" i="38"/>
  <c r="C34" i="38"/>
  <c r="B34" i="38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B34" i="37"/>
  <c r="S33" i="36"/>
  <c r="R33" i="36"/>
  <c r="Q33" i="36"/>
  <c r="P33" i="36"/>
  <c r="O33" i="36"/>
  <c r="N33" i="36"/>
  <c r="M33" i="36"/>
  <c r="L33" i="36"/>
  <c r="K33" i="36"/>
  <c r="J33" i="36"/>
  <c r="I33" i="36"/>
  <c r="H33" i="36"/>
  <c r="G33" i="36"/>
  <c r="F33" i="36"/>
  <c r="E33" i="36"/>
  <c r="D33" i="36"/>
  <c r="C33" i="36"/>
  <c r="B33" i="36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B34" i="35"/>
  <c r="N34" i="25" l="1"/>
  <c r="S34" i="34" l="1"/>
  <c r="R34" i="34"/>
  <c r="Q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C34" i="34"/>
  <c r="B34" i="34"/>
  <c r="P34" i="34" l="1"/>
  <c r="S34" i="32" l="1"/>
  <c r="R34" i="32"/>
  <c r="Q34" i="32"/>
  <c r="P34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S34" i="26" l="1"/>
  <c r="R34" i="26"/>
  <c r="Q34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S34" i="25" l="1"/>
  <c r="R34" i="25"/>
  <c r="Q34" i="25"/>
  <c r="P34" i="25"/>
  <c r="O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S34" i="24" l="1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C34" i="24"/>
  <c r="B34" i="24"/>
  <c r="S34" i="23" l="1"/>
  <c r="R34" i="23"/>
  <c r="Q34" i="23"/>
  <c r="P34" i="23"/>
  <c r="O34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S34" i="22" l="1"/>
  <c r="R34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S33" i="21" l="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S32" i="20" l="1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C32" i="20"/>
  <c r="B32" i="20"/>
  <c r="D17" i="20"/>
  <c r="D32" i="20" s="1"/>
  <c r="S32" i="19" l="1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D17" i="19"/>
  <c r="S33" i="18" l="1"/>
  <c r="R33" i="18"/>
  <c r="Q33" i="18"/>
  <c r="P33" i="18"/>
  <c r="O33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D17" i="18"/>
  <c r="S32" i="17" l="1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D17" i="17"/>
  <c r="S33" i="16" l="1"/>
  <c r="R33" i="16"/>
  <c r="Q33" i="16"/>
  <c r="P33" i="16"/>
  <c r="O33" i="16"/>
  <c r="N33" i="16"/>
  <c r="M33" i="16"/>
  <c r="L33" i="16"/>
  <c r="K33" i="16"/>
  <c r="J33" i="16"/>
  <c r="I33" i="16"/>
  <c r="H33" i="16"/>
  <c r="G33" i="16"/>
  <c r="F33" i="16"/>
  <c r="E33" i="16"/>
  <c r="D33" i="16"/>
  <c r="C33" i="16"/>
  <c r="B33" i="16"/>
  <c r="D17" i="16"/>
  <c r="S32" i="15" l="1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D17" i="15"/>
  <c r="S32" i="14" l="1"/>
  <c r="R32" i="14"/>
  <c r="Q32" i="14"/>
  <c r="P32" i="14"/>
  <c r="N32" i="14"/>
  <c r="M32" i="14"/>
  <c r="L32" i="14"/>
  <c r="K32" i="14"/>
  <c r="J32" i="14"/>
  <c r="I32" i="14"/>
  <c r="H32" i="14"/>
  <c r="G32" i="14"/>
  <c r="F32" i="14"/>
  <c r="E32" i="14"/>
  <c r="C32" i="14"/>
  <c r="B32" i="14"/>
  <c r="O20" i="14"/>
  <c r="O32" i="14" s="1"/>
  <c r="D17" i="14"/>
  <c r="D32" i="14" s="1"/>
  <c r="D7" i="14"/>
  <c r="S33" i="13" l="1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D17" i="13"/>
  <c r="B17" i="13"/>
  <c r="D7" i="13"/>
  <c r="B7" i="13"/>
  <c r="B33" i="13" l="1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C33" i="12"/>
  <c r="B33" i="12"/>
  <c r="D17" i="12"/>
  <c r="D7" i="12"/>
  <c r="D33" i="12" l="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C32" i="11"/>
  <c r="D16" i="11"/>
  <c r="B16" i="11"/>
  <c r="B32" i="11" s="1"/>
  <c r="D7" i="11"/>
  <c r="D32" i="11" s="1"/>
  <c r="S32" i="10" l="1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D16" i="10"/>
  <c r="D7" i="10"/>
  <c r="S32" i="9" l="1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D16" i="9"/>
  <c r="D7" i="9"/>
  <c r="S33" i="8" l="1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F25" i="8"/>
  <c r="E25" i="8"/>
  <c r="D16" i="8"/>
  <c r="B16" i="8"/>
  <c r="B33" i="8" s="1"/>
  <c r="S32" i="7" l="1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D16" i="7"/>
  <c r="S32" i="6" l="1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D16" i="6"/>
  <c r="B16" i="6"/>
  <c r="B32" i="6" s="1"/>
  <c r="S32" i="5" l="1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D16" i="5"/>
  <c r="B16" i="5"/>
  <c r="B32" i="5" s="1"/>
  <c r="S33" i="4" l="1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C33" i="4"/>
  <c r="D16" i="4"/>
  <c r="D33" i="4" s="1"/>
  <c r="B16" i="4"/>
  <c r="B33" i="4" s="1"/>
  <c r="S32" i="3" l="1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C32" i="3"/>
  <c r="B32" i="3"/>
  <c r="D16" i="3"/>
  <c r="D32" i="3" s="1"/>
  <c r="D7" i="3"/>
</calcChain>
</file>

<file path=xl/sharedStrings.xml><?xml version="1.0" encoding="utf-8"?>
<sst xmlns="http://schemas.openxmlformats.org/spreadsheetml/2006/main" count="1875" uniqueCount="136">
  <si>
    <t>On Behalf of Duke Energy Indiana, LLC</t>
  </si>
  <si>
    <t>Workpaper of Christa L. Graft</t>
  </si>
  <si>
    <t>January 2018 7020 BY RATE CODE</t>
  </si>
  <si>
    <t>Riders</t>
  </si>
  <si>
    <t>Rider 62</t>
  </si>
  <si>
    <t>Rider 63</t>
  </si>
  <si>
    <t>Rider 68</t>
  </si>
  <si>
    <t>Rider 70</t>
  </si>
  <si>
    <t>Rider 71</t>
  </si>
  <si>
    <t>Rider 60</t>
  </si>
  <si>
    <t>Rider 61</t>
  </si>
  <si>
    <t>Rider 67</t>
  </si>
  <si>
    <t>Rider 66-A</t>
  </si>
  <si>
    <t>Rider 72</t>
  </si>
  <si>
    <t>Rider 65</t>
  </si>
  <si>
    <t>Rider 73</t>
  </si>
  <si>
    <t>Description</t>
  </si>
  <si>
    <t>Billed KWH</t>
  </si>
  <si>
    <t>Met KWH</t>
  </si>
  <si>
    <t>Revenue</t>
  </si>
  <si>
    <t>Fuel w/tax</t>
  </si>
  <si>
    <t>Fuel w/o tax</t>
  </si>
  <si>
    <t>w/o Fuel</t>
  </si>
  <si>
    <t>Poll Control</t>
  </si>
  <si>
    <t>EA</t>
  </si>
  <si>
    <t>MISO</t>
  </si>
  <si>
    <t>Summer Rel.</t>
  </si>
  <si>
    <t>Clean Coal</t>
  </si>
  <si>
    <t>Fuel Clause</t>
  </si>
  <si>
    <t>IGCC</t>
  </si>
  <si>
    <t>Merger Sav Cr.</t>
  </si>
  <si>
    <t>EE</t>
  </si>
  <si>
    <t>FMCA</t>
  </si>
  <si>
    <t>TDSIC</t>
  </si>
  <si>
    <t>RNS</t>
  </si>
  <si>
    <t xml:space="preserve">CS                  </t>
  </si>
  <si>
    <t xml:space="preserve">FS                  </t>
  </si>
  <si>
    <t xml:space="preserve">HL                  </t>
  </si>
  <si>
    <t xml:space="preserve">HLF                 </t>
  </si>
  <si>
    <t xml:space="preserve">HLS                 </t>
  </si>
  <si>
    <t xml:space="preserve">LLF                 </t>
  </si>
  <si>
    <t xml:space="preserve">MHLS                </t>
  </si>
  <si>
    <t xml:space="preserve">MOLS                </t>
  </si>
  <si>
    <t xml:space="preserve">MS                  </t>
  </si>
  <si>
    <t xml:space="preserve">RS                  </t>
  </si>
  <si>
    <t xml:space="preserve">SL                  </t>
  </si>
  <si>
    <t xml:space="preserve">TS                  </t>
  </si>
  <si>
    <t xml:space="preserve">UOLS                </t>
  </si>
  <si>
    <t xml:space="preserve">WHTL                </t>
  </si>
  <si>
    <t xml:space="preserve">WP                  </t>
  </si>
  <si>
    <t>CUSTOMER D - LLF</t>
  </si>
  <si>
    <t>CUSTOMER O FIRM</t>
  </si>
  <si>
    <t>CUSTOMER O INTER</t>
  </si>
  <si>
    <t>CUSTOMER O INTR2</t>
  </si>
  <si>
    <t>CUSTOMER L FIRM</t>
  </si>
  <si>
    <t>CUSTOMER L RTP</t>
  </si>
  <si>
    <t>CUSTOMER C TOU</t>
  </si>
  <si>
    <t>CUSTOMER C HLF - BULK</t>
  </si>
  <si>
    <t>CUSTOMER J - HLF</t>
  </si>
  <si>
    <t>February 2018 7020 BY RATE CODE</t>
  </si>
  <si>
    <t xml:space="preserve">UT                  </t>
  </si>
  <si>
    <t>March 2018 7020 BY RATE CODE</t>
  </si>
  <si>
    <t>April 2018 7020 BY RATE CODE</t>
  </si>
  <si>
    <t>May 2018 7020 BY RATE CODE</t>
  </si>
  <si>
    <t>June 2018 7020 BY RATE CODE</t>
  </si>
  <si>
    <t>July 2018 7020 BY RATE CODE</t>
  </si>
  <si>
    <t>August 2018 7020 BY RATE CODE</t>
  </si>
  <si>
    <t>September 2018 7020 BY RATE CODE</t>
  </si>
  <si>
    <t>October 2018 7020 BY RATE CODE</t>
  </si>
  <si>
    <t xml:space="preserve">MC                  </t>
  </si>
  <si>
    <t>November 2018 7020 BY RATE CODE</t>
  </si>
  <si>
    <t>December 2018 7020 BY RATE CODE</t>
  </si>
  <si>
    <t>January 2019 7020 BY RATE CODE</t>
  </si>
  <si>
    <t>CUSTOMER C HLF - BU</t>
  </si>
  <si>
    <t>February 2019 7020 BY RATE CODE</t>
  </si>
  <si>
    <t>March 2019 7020 BY RATE CODE</t>
  </si>
  <si>
    <t>April 2019 7020 BY RATE CODE</t>
  </si>
  <si>
    <t>May 2019 7020 BY RATE CODE</t>
  </si>
  <si>
    <t>June 2019 7020 BY RATE CODE</t>
  </si>
  <si>
    <t>July 2019 7020 BY RATE CODE</t>
  </si>
  <si>
    <t xml:space="preserve">****                </t>
  </si>
  <si>
    <t>August 2019 7020 BY RATE CODE</t>
  </si>
  <si>
    <t xml:space="preserve">XLED                </t>
  </si>
  <si>
    <t>September 2019 7020 BY RATE CODE</t>
  </si>
  <si>
    <t>October 2019 7020 BY RATE CODE</t>
  </si>
  <si>
    <t>November 2019 7020 BY RATE CODE</t>
  </si>
  <si>
    <t xml:space="preserve">NUCOR FIRM          </t>
  </si>
  <si>
    <t xml:space="preserve">NUCOR INTER         </t>
  </si>
  <si>
    <t xml:space="preserve">NUCOR INTR2         </t>
  </si>
  <si>
    <t xml:space="preserve">PURDUE FIRM         </t>
  </si>
  <si>
    <t xml:space="preserve">PURDUE RTP          </t>
  </si>
  <si>
    <t xml:space="preserve">SDI TOU             </t>
  </si>
  <si>
    <t xml:space="preserve">SDI-HLF-BULK        </t>
  </si>
  <si>
    <t xml:space="preserve">STALEY SUPP-HLF     </t>
  </si>
  <si>
    <t>December 2019 7020 BY RATE CODE</t>
  </si>
  <si>
    <t>January 2020 7020 BY RATE CODE</t>
  </si>
  <si>
    <t>February 2020 7020 BY RATE CODE</t>
  </si>
  <si>
    <t>March 2020 7020 BY RATE CODE</t>
  </si>
  <si>
    <t>April 2020 7020 BY RATE CODE</t>
  </si>
  <si>
    <t>UT</t>
  </si>
  <si>
    <t>May 2020 7020 BY RATE CODE</t>
  </si>
  <si>
    <t>June 2020 7020 BY RATE CODE</t>
  </si>
  <si>
    <t>July 2020 7020 BY RATE CODE</t>
  </si>
  <si>
    <t>IURC Cause No. 44367 FMCA 5</t>
  </si>
  <si>
    <t>Workpaper 2-CLG</t>
  </si>
  <si>
    <t>Page 1 of 31</t>
  </si>
  <si>
    <t>Page 2 of 31</t>
  </si>
  <si>
    <t>Page 3 of 31</t>
  </si>
  <si>
    <t>Page 4 of 31</t>
  </si>
  <si>
    <t>Page 5 of 31</t>
  </si>
  <si>
    <t>Page 6 of 31</t>
  </si>
  <si>
    <t>Page 7 of 31</t>
  </si>
  <si>
    <t>Page 8 of 31</t>
  </si>
  <si>
    <t>Page 9 of 31</t>
  </si>
  <si>
    <t>Page 10 of 31</t>
  </si>
  <si>
    <t>Page 11 of 31</t>
  </si>
  <si>
    <t>Page 12 of 31</t>
  </si>
  <si>
    <t>Page 13 of 31</t>
  </si>
  <si>
    <t>Page 14 of 31</t>
  </si>
  <si>
    <t>Page 15 of 31</t>
  </si>
  <si>
    <t>Page 16 of 31</t>
  </si>
  <si>
    <t>Page 17 of 31</t>
  </si>
  <si>
    <t>Page 18 of 31</t>
  </si>
  <si>
    <t>Page 19 of 31</t>
  </si>
  <si>
    <t>Page 20 of 31</t>
  </si>
  <si>
    <t>Page 21 of 31</t>
  </si>
  <si>
    <t>Page 22 of 31</t>
  </si>
  <si>
    <t>Page 23 of 31</t>
  </si>
  <si>
    <t>Page 24 of 31</t>
  </si>
  <si>
    <t>Page 25 of 31</t>
  </si>
  <si>
    <t>Page 26 of 31</t>
  </si>
  <si>
    <t>Page 27 of 31</t>
  </si>
  <si>
    <t>Page 28 of 31</t>
  </si>
  <si>
    <t>Page 29 of 31</t>
  </si>
  <si>
    <t>Page 30 of 31</t>
  </si>
  <si>
    <t>Page 31 of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</si>
</sst>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b/>
      <u val="singleAccounting"/>
      <sz val="10"/>
      <name val="Times New Roman"/>
      <family val="1"/>
    </font>
    <font>
      <b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4" fillId="0" borderId="0" xfId="0" applyFont="1" applyAlignment="1">
      <alignment horizontal="centerContinuous"/>
    </xf>
    <xf numFmtId="164" fontId="4" fillId="0" borderId="0" xfId="2" applyNumberFormat="1" applyFont="1" applyAlignment="1">
      <alignment horizontal="centerContinuous"/>
    </xf>
    <xf numFmtId="43" fontId="4" fillId="0" borderId="0" xfId="2" applyFont="1" applyAlignment="1">
      <alignment horizontal="centerContinuous"/>
    </xf>
    <xf numFmtId="43" fontId="0" fillId="0" borderId="0" xfId="2" applyFont="1"/>
    <xf numFmtId="43" fontId="4" fillId="0" borderId="0" xfId="2" applyFont="1" applyAlignment="1">
      <alignment horizontal="right"/>
    </xf>
    <xf numFmtId="164" fontId="0" fillId="0" borderId="0" xfId="2" applyNumberFormat="1" applyFont="1"/>
    <xf numFmtId="0" fontId="5" fillId="0" borderId="0" xfId="0" applyFont="1" applyAlignment="1">
      <alignment horizontal="center"/>
    </xf>
    <xf numFmtId="164" fontId="5" fillId="0" borderId="0" xfId="2" applyNumberFormat="1" applyFont="1" applyAlignment="1">
      <alignment horizontal="center"/>
    </xf>
    <xf numFmtId="43" fontId="5" fillId="0" borderId="0" xfId="2" applyFont="1" applyAlignment="1">
      <alignment horizontal="center"/>
    </xf>
    <xf numFmtId="43" fontId="6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2" applyNumberFormat="1" applyFont="1" applyAlignment="1">
      <alignment horizontal="center"/>
    </xf>
    <xf numFmtId="43" fontId="0" fillId="0" borderId="0" xfId="0" applyNumberFormat="1"/>
    <xf numFmtId="0" fontId="3" fillId="0" borderId="0" xfId="0" applyFont="1"/>
    <xf numFmtId="164" fontId="0" fillId="0" borderId="1" xfId="2" applyNumberFormat="1" applyFont="1" applyBorder="1"/>
    <xf numFmtId="43" fontId="0" fillId="0" borderId="1" xfId="2" applyFont="1" applyBorder="1"/>
    <xf numFmtId="164" fontId="4" fillId="0" borderId="0" xfId="2" applyNumberFormat="1" applyFont="1"/>
    <xf numFmtId="43" fontId="4" fillId="0" borderId="0" xfId="2" applyFon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left"/>
    </xf>
    <xf numFmtId="164" fontId="7" fillId="0" borderId="0" xfId="2" applyNumberFormat="1" applyFont="1"/>
    <xf numFmtId="0" fontId="0" fillId="0" borderId="0" xfId="0" applyFill="1"/>
    <xf numFmtId="164" fontId="0" fillId="0" borderId="0" xfId="2" applyNumberFormat="1" applyFont="1" applyFill="1"/>
    <xf numFmtId="43" fontId="0" fillId="0" borderId="0" xfId="2" applyFont="1" applyFill="1"/>
    <xf numFmtId="0" fontId="8" fillId="0" borderId="0" xfId="0" applyFont="1" applyAlignment="1">
      <alignment horizontal="center"/>
    </xf>
    <xf numFmtId="164" fontId="8" fillId="0" borderId="0" xfId="2" applyNumberFormat="1" applyFont="1" applyAlignment="1">
      <alignment horizontal="center"/>
    </xf>
    <xf numFmtId="43" fontId="8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2" applyNumberFormat="1" applyFont="1" applyAlignment="1">
      <alignment horizontal="center"/>
    </xf>
    <xf numFmtId="43" fontId="9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2" applyNumberFormat="1" applyFont="1" applyAlignment="1">
      <alignment horizontal="center"/>
    </xf>
    <xf numFmtId="43" fontId="10" fillId="0" borderId="0" xfId="2" applyFont="1" applyAlignment="1">
      <alignment horizontal="center"/>
    </xf>
    <xf numFmtId="164" fontId="7" fillId="0" borderId="0" xfId="2" applyNumberFormat="1" applyFont="1" applyFill="1"/>
    <xf numFmtId="43" fontId="7" fillId="0" borderId="0" xfId="2" applyFont="1" applyFill="1"/>
    <xf numFmtId="43" fontId="5" fillId="0" borderId="0" xfId="2" applyFont="1" applyFill="1" applyAlignment="1">
      <alignment horizontal="center"/>
    </xf>
    <xf numFmtId="43" fontId="8" fillId="0" borderId="0" xfId="2" applyFont="1" applyFill="1" applyAlignment="1">
      <alignment horizontal="center"/>
    </xf>
    <xf numFmtId="43" fontId="4" fillId="0" borderId="0" xfId="2" applyFont="1" applyFill="1"/>
    <xf numFmtId="43" fontId="11" fillId="0" borderId="0" xfId="2" applyFont="1" applyAlignment="1">
      <alignment horizontal="right"/>
    </xf>
  </cellXfs>
  <cellStyles count="3">
    <cellStyle name="Comma" xfId="2" builtinId="3"/>
    <cellStyle name="Normal" xfId="0" builtinId="0"/>
    <cellStyle name="Normal 2" xfId="1" xr:uid="{46B37279-573C-4941-818B-D2DED6BD3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5</xdr:col>
      <xdr:colOff>428855</xdr:colOff>
      <xdr:row>12</xdr:row>
      <xdr:rowOff>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ED7014-D5DD-47C1-B7FD-F242426B1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1247775"/>
          <a:ext cx="1648055" cy="809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F63D-0F61-4B2F-806A-7C0BFCA948E2}">
  <dimension ref="A1:A4"/>
  <sheetViews>
    <sheetView tabSelected="1" workbookViewId="0">
      <selection activeCell="D8" sqref="D8"/>
    </sheetView>
  </sheetViews>
  <sheetFormatPr defaultColWidth="9.140625" defaultRowHeight="12.75" x14ac:dyDescent="0.2"/>
  <cols>
    <col min="1" max="16384" width="9.140625" style="2"/>
  </cols>
  <sheetData>
    <row r="1" spans="1:1" ht="15" x14ac:dyDescent="0.2">
      <c r="A1" s="1" t="s">
        <v>103</v>
      </c>
    </row>
    <row r="2" spans="1:1" ht="15" x14ac:dyDescent="0.2">
      <c r="A2" s="1" t="s">
        <v>0</v>
      </c>
    </row>
    <row r="3" spans="1:1" ht="15" x14ac:dyDescent="0.2">
      <c r="A3" s="1" t="s">
        <v>104</v>
      </c>
    </row>
    <row r="4" spans="1:1" ht="15" x14ac:dyDescent="0.2">
      <c r="A4" s="1" t="s">
        <v>1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D1657-CA1E-47D5-9935-B73EAE2A489B}">
  <dimension ref="A1:S32"/>
  <sheetViews>
    <sheetView topLeftCell="J1" zoomScaleNormal="100" workbookViewId="0">
      <selection activeCell="S2" sqref="S2"/>
    </sheetView>
  </sheetViews>
  <sheetFormatPr defaultRowHeight="15" x14ac:dyDescent="0.25"/>
  <cols>
    <col min="1" max="1" width="18.42578125" bestFit="1" customWidth="1"/>
    <col min="2" max="3" width="14.28515625" style="8" bestFit="1" customWidth="1"/>
    <col min="4" max="4" width="15.28515625" style="6" bestFit="1" customWidth="1"/>
    <col min="5" max="7" width="14.28515625" style="6" bestFit="1" customWidth="1"/>
    <col min="8" max="8" width="13.28515625" style="6" bestFit="1" customWidth="1"/>
    <col min="9" max="9" width="11.28515625" style="6" bestFit="1" customWidth="1"/>
    <col min="10" max="11" width="13.28515625" style="6" bestFit="1" customWidth="1"/>
    <col min="12" max="12" width="14.28515625" style="6" bestFit="1" customWidth="1"/>
    <col min="13" max="13" width="14.28515625" style="6" customWidth="1"/>
    <col min="14" max="14" width="14.28515625" style="6" bestFit="1" customWidth="1"/>
    <col min="15" max="15" width="14.42578125" style="6" bestFit="1" customWidth="1"/>
    <col min="16" max="16" width="13.28515625" style="6" bestFit="1" customWidth="1"/>
    <col min="17" max="17" width="10.5703125" style="6" bestFit="1" customWidth="1"/>
    <col min="18" max="18" width="13.28515625" style="6" bestFit="1" customWidth="1"/>
    <col min="19" max="19" width="11.5703125" style="6" bestFit="1" customWidth="1"/>
    <col min="20" max="33" width="9.140625" customWidth="1"/>
  </cols>
  <sheetData>
    <row r="1" spans="1:19" x14ac:dyDescent="0.25">
      <c r="A1" s="3" t="s">
        <v>67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113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99554854</v>
      </c>
      <c r="C7" s="8">
        <v>99554155</v>
      </c>
      <c r="D7" s="6">
        <f>11237812.9</f>
        <v>11237812.9</v>
      </c>
      <c r="E7" s="6">
        <v>1291163.25</v>
      </c>
      <c r="F7" s="6">
        <v>1271795.81</v>
      </c>
      <c r="G7" s="6">
        <v>3671190.71</v>
      </c>
      <c r="H7" s="6">
        <v>403146.55</v>
      </c>
      <c r="I7" s="6">
        <v>-1762.38</v>
      </c>
      <c r="J7" s="6">
        <v>261663.15</v>
      </c>
      <c r="K7" s="6">
        <v>74427.41</v>
      </c>
      <c r="L7" s="6">
        <v>754139.77</v>
      </c>
      <c r="M7" s="6">
        <v>1291163.25</v>
      </c>
      <c r="N7" s="6">
        <v>1734278.87</v>
      </c>
      <c r="O7" s="6">
        <v>-106200.5</v>
      </c>
      <c r="P7" s="6">
        <v>303091.02</v>
      </c>
      <c r="Q7" s="6">
        <v>5403.61</v>
      </c>
      <c r="R7" s="6">
        <v>200863.66</v>
      </c>
      <c r="S7" s="6">
        <v>42139.55</v>
      </c>
    </row>
    <row r="8" spans="1:19" x14ac:dyDescent="0.25">
      <c r="A8" t="s">
        <v>36</v>
      </c>
      <c r="B8" s="8">
        <v>40283</v>
      </c>
      <c r="C8" s="8">
        <v>0</v>
      </c>
      <c r="D8" s="6">
        <v>5509.79</v>
      </c>
      <c r="E8" s="6">
        <v>519.4</v>
      </c>
      <c r="F8" s="6">
        <v>511.61</v>
      </c>
      <c r="G8" s="6">
        <v>1394.88</v>
      </c>
      <c r="H8" s="6">
        <v>146.53</v>
      </c>
      <c r="I8" s="6">
        <v>0</v>
      </c>
      <c r="J8" s="6">
        <v>116.57</v>
      </c>
      <c r="K8" s="6">
        <v>29.96</v>
      </c>
      <c r="L8" s="6">
        <v>286.26</v>
      </c>
      <c r="M8" s="6">
        <v>519.4</v>
      </c>
      <c r="N8" s="6">
        <v>635.97</v>
      </c>
      <c r="O8" s="6">
        <v>-36.590000000000003</v>
      </c>
      <c r="P8" s="6">
        <v>119.67000000000002</v>
      </c>
      <c r="Q8" s="6">
        <v>0</v>
      </c>
      <c r="R8" s="6">
        <v>79.98</v>
      </c>
      <c r="S8" s="6">
        <v>16.53</v>
      </c>
    </row>
    <row r="9" spans="1:19" x14ac:dyDescent="0.25">
      <c r="A9" t="s">
        <v>37</v>
      </c>
      <c r="B9" s="8">
        <v>1220</v>
      </c>
      <c r="C9" s="8">
        <v>0</v>
      </c>
      <c r="D9" s="6">
        <v>132.99</v>
      </c>
      <c r="E9" s="6">
        <v>15.81</v>
      </c>
      <c r="F9" s="6">
        <v>15.57</v>
      </c>
      <c r="G9" s="6">
        <v>15.98</v>
      </c>
      <c r="H9" s="6">
        <v>1.22</v>
      </c>
      <c r="I9" s="6">
        <v>-0.02</v>
      </c>
      <c r="J9" s="6">
        <v>0.9</v>
      </c>
      <c r="K9" s="6">
        <v>0.24</v>
      </c>
      <c r="L9" s="6">
        <v>2.39</v>
      </c>
      <c r="M9" s="6">
        <v>15.81</v>
      </c>
      <c r="N9" s="6">
        <v>5.24</v>
      </c>
      <c r="O9" s="6">
        <v>-0.8</v>
      </c>
      <c r="P9" s="6">
        <v>3.71</v>
      </c>
      <c r="Q9" s="6">
        <v>0.02</v>
      </c>
      <c r="R9" s="6">
        <v>2.97</v>
      </c>
      <c r="S9" s="6">
        <v>0.11</v>
      </c>
    </row>
    <row r="10" spans="1:19" x14ac:dyDescent="0.25">
      <c r="A10" t="s">
        <v>38</v>
      </c>
      <c r="B10" s="8">
        <v>919811000</v>
      </c>
      <c r="C10" s="8">
        <v>919401336</v>
      </c>
      <c r="D10" s="6">
        <v>69866473.959999993</v>
      </c>
      <c r="E10" s="6">
        <v>11920657.75</v>
      </c>
      <c r="F10" s="6">
        <v>11741847.859999999</v>
      </c>
      <c r="G10" s="6">
        <v>23029156.129999999</v>
      </c>
      <c r="H10" s="6">
        <v>2587532.11</v>
      </c>
      <c r="I10" s="6">
        <v>-16356.91</v>
      </c>
      <c r="J10" s="6">
        <v>2089035.38</v>
      </c>
      <c r="K10" s="6">
        <v>493972.57</v>
      </c>
      <c r="L10" s="6">
        <v>4882063.76</v>
      </c>
      <c r="M10" s="6">
        <v>11920657.75</v>
      </c>
      <c r="N10" s="6">
        <v>11178505.4</v>
      </c>
      <c r="O10" s="6">
        <v>-527940.06999999995</v>
      </c>
      <c r="P10" s="6">
        <v>1328671.29</v>
      </c>
      <c r="Q10" s="6">
        <v>35130.879999999997</v>
      </c>
      <c r="R10" s="6">
        <v>709200.45</v>
      </c>
      <c r="S10" s="6">
        <v>269341.27</v>
      </c>
    </row>
    <row r="11" spans="1:19" x14ac:dyDescent="0.25">
      <c r="A11" t="s">
        <v>39</v>
      </c>
      <c r="B11" s="8">
        <v>96240</v>
      </c>
      <c r="C11" s="8">
        <v>0</v>
      </c>
      <c r="D11" s="6">
        <v>9279.42</v>
      </c>
      <c r="E11" s="6">
        <v>1247.19</v>
      </c>
      <c r="F11" s="6">
        <v>1228.48</v>
      </c>
      <c r="G11" s="6">
        <v>1260.1300000000001</v>
      </c>
      <c r="H11" s="6">
        <v>96.05</v>
      </c>
      <c r="I11" s="6">
        <v>-1.74</v>
      </c>
      <c r="J11" s="6">
        <v>70.540000000000006</v>
      </c>
      <c r="K11" s="6">
        <v>19.34</v>
      </c>
      <c r="L11" s="6">
        <v>188.15</v>
      </c>
      <c r="M11" s="6">
        <v>1247.19</v>
      </c>
      <c r="N11" s="6">
        <v>413.04</v>
      </c>
      <c r="O11" s="6">
        <v>-63.12</v>
      </c>
      <c r="P11" s="6">
        <v>293.37</v>
      </c>
      <c r="Q11" s="6">
        <v>1.35</v>
      </c>
      <c r="R11" s="6">
        <v>234.42</v>
      </c>
      <c r="S11" s="6">
        <v>8.73</v>
      </c>
    </row>
    <row r="12" spans="1:19" x14ac:dyDescent="0.25">
      <c r="A12" t="s">
        <v>40</v>
      </c>
      <c r="B12" s="8">
        <v>489610860</v>
      </c>
      <c r="C12" s="8">
        <v>489755081</v>
      </c>
      <c r="D12" s="6">
        <v>45661532.659999996</v>
      </c>
      <c r="E12" s="6">
        <v>6362933.6699999999</v>
      </c>
      <c r="F12" s="6">
        <v>6267489.6900000004</v>
      </c>
      <c r="G12" s="6">
        <v>12847974.23</v>
      </c>
      <c r="H12" s="6">
        <v>1397977.89</v>
      </c>
      <c r="I12" s="6">
        <v>-8744.56</v>
      </c>
      <c r="J12" s="6">
        <v>971015.87</v>
      </c>
      <c r="K12" s="6">
        <v>254322.25</v>
      </c>
      <c r="L12" s="6">
        <v>2562814.67</v>
      </c>
      <c r="M12" s="6">
        <v>6362933.6699999999</v>
      </c>
      <c r="N12" s="6">
        <v>6012918.0899999999</v>
      </c>
      <c r="O12" s="6">
        <v>-252165.24</v>
      </c>
      <c r="P12" s="6">
        <v>1256385.4099999999</v>
      </c>
      <c r="Q12" s="6">
        <v>14789.36</v>
      </c>
      <c r="R12" s="6">
        <v>490902.06</v>
      </c>
      <c r="S12" s="6">
        <v>147758.43</v>
      </c>
    </row>
    <row r="13" spans="1:19" x14ac:dyDescent="0.25">
      <c r="A13" t="s">
        <v>41</v>
      </c>
      <c r="B13" s="8">
        <v>335443</v>
      </c>
      <c r="C13" s="8">
        <v>335443</v>
      </c>
      <c r="D13" s="6">
        <v>28670.95</v>
      </c>
      <c r="E13" s="6">
        <v>4347</v>
      </c>
      <c r="F13" s="6">
        <v>4281.79</v>
      </c>
      <c r="G13" s="6">
        <v>4392.37</v>
      </c>
      <c r="H13" s="6">
        <v>334.81</v>
      </c>
      <c r="I13" s="6">
        <v>-5.94</v>
      </c>
      <c r="J13" s="6">
        <v>245.87</v>
      </c>
      <c r="K13" s="6">
        <v>67.430000000000007</v>
      </c>
      <c r="L13" s="6">
        <v>655.75</v>
      </c>
      <c r="M13" s="6">
        <v>4347</v>
      </c>
      <c r="N13" s="6">
        <v>1439.62</v>
      </c>
      <c r="O13" s="6">
        <v>-219.95</v>
      </c>
      <c r="P13" s="6">
        <v>1022.61</v>
      </c>
      <c r="Q13" s="6">
        <v>4.63</v>
      </c>
      <c r="R13" s="6">
        <v>817.07</v>
      </c>
      <c r="S13" s="6">
        <v>30.47</v>
      </c>
    </row>
    <row r="14" spans="1:19" x14ac:dyDescent="0.25">
      <c r="A14" t="s">
        <v>42</v>
      </c>
      <c r="B14" s="8">
        <v>204534</v>
      </c>
      <c r="C14" s="8">
        <v>204534</v>
      </c>
      <c r="D14" s="6">
        <v>14059.41</v>
      </c>
      <c r="E14" s="6">
        <v>2650.54</v>
      </c>
      <c r="F14" s="6">
        <v>2610.79</v>
      </c>
      <c r="G14" s="6">
        <v>2227.9499999999998</v>
      </c>
      <c r="H14" s="6">
        <v>180.98</v>
      </c>
      <c r="I14" s="6">
        <v>-3.53</v>
      </c>
      <c r="J14" s="6">
        <v>147.93</v>
      </c>
      <c r="K14" s="6">
        <v>36.159999999999997</v>
      </c>
      <c r="L14" s="6">
        <v>347.85</v>
      </c>
      <c r="M14" s="6">
        <v>2650.54</v>
      </c>
      <c r="N14" s="6">
        <v>778.52</v>
      </c>
      <c r="O14" s="6">
        <v>-262.77</v>
      </c>
      <c r="P14" s="6">
        <v>623.24</v>
      </c>
      <c r="Q14" s="6">
        <v>4.25</v>
      </c>
      <c r="R14" s="6">
        <v>356.32</v>
      </c>
      <c r="S14" s="6">
        <v>19</v>
      </c>
    </row>
    <row r="15" spans="1:19" x14ac:dyDescent="0.25">
      <c r="A15" t="s">
        <v>43</v>
      </c>
      <c r="B15" s="8">
        <v>223625</v>
      </c>
      <c r="C15" s="8">
        <v>223625</v>
      </c>
      <c r="D15" s="6">
        <v>34297.15</v>
      </c>
      <c r="E15" s="6">
        <v>2897.99</v>
      </c>
      <c r="F15" s="6">
        <v>2854.51</v>
      </c>
      <c r="G15" s="6">
        <v>7750.97</v>
      </c>
      <c r="H15" s="6">
        <v>821.27</v>
      </c>
      <c r="I15" s="6">
        <v>-1.81</v>
      </c>
      <c r="J15" s="6">
        <v>655.66</v>
      </c>
      <c r="K15" s="6">
        <v>161.13</v>
      </c>
      <c r="L15" s="6">
        <v>1570.83</v>
      </c>
      <c r="M15" s="6">
        <v>2897.99</v>
      </c>
      <c r="N15" s="6">
        <v>3532.29</v>
      </c>
      <c r="O15" s="6">
        <v>-193.29</v>
      </c>
      <c r="P15" s="6">
        <v>680.5</v>
      </c>
      <c r="Q15" s="6">
        <v>9.9499999999999993</v>
      </c>
      <c r="R15" s="6">
        <v>427.73</v>
      </c>
      <c r="S15" s="6">
        <v>86.71</v>
      </c>
    </row>
    <row r="16" spans="1:19" x14ac:dyDescent="0.25">
      <c r="A16" t="s">
        <v>44</v>
      </c>
      <c r="B16" s="8">
        <f>817510766+35204</f>
        <v>817545970</v>
      </c>
      <c r="C16" s="8">
        <v>817438535</v>
      </c>
      <c r="D16" s="6">
        <f>91968147.96+4104.99</f>
        <v>91972252.949999988</v>
      </c>
      <c r="E16" s="6">
        <v>10594179.49</v>
      </c>
      <c r="F16" s="6">
        <v>10435266.800000001</v>
      </c>
      <c r="G16" s="6">
        <v>26734835.41</v>
      </c>
      <c r="H16" s="6">
        <v>2815535.69</v>
      </c>
      <c r="I16" s="6">
        <v>-14589.78</v>
      </c>
      <c r="J16" s="6">
        <v>1588489.5</v>
      </c>
      <c r="K16" s="6">
        <v>524860.49</v>
      </c>
      <c r="L16" s="6">
        <v>5379329.8899999997</v>
      </c>
      <c r="M16" s="6">
        <v>10594179.49</v>
      </c>
      <c r="N16" s="6">
        <v>12110796.800000001</v>
      </c>
      <c r="O16" s="6">
        <v>-828718.62</v>
      </c>
      <c r="P16" s="6">
        <v>3137130.05</v>
      </c>
      <c r="Q16" s="6">
        <v>38706.85</v>
      </c>
      <c r="R16" s="6">
        <v>1685725.24</v>
      </c>
      <c r="S16" s="6">
        <v>297569.3</v>
      </c>
    </row>
    <row r="17" spans="1:19" x14ac:dyDescent="0.25">
      <c r="A17" t="s">
        <v>45</v>
      </c>
      <c r="B17" s="8">
        <v>3244346</v>
      </c>
      <c r="C17" s="8">
        <v>0</v>
      </c>
      <c r="D17" s="6">
        <v>594421.49</v>
      </c>
      <c r="E17" s="6">
        <v>42044.69</v>
      </c>
      <c r="F17" s="6">
        <v>41414.019999999997</v>
      </c>
      <c r="G17" s="6">
        <v>35214.86</v>
      </c>
      <c r="H17" s="6">
        <v>3344.1</v>
      </c>
      <c r="I17" s="6">
        <v>-57.88</v>
      </c>
      <c r="J17" s="6">
        <v>2754.78</v>
      </c>
      <c r="K17" s="6">
        <v>636.27</v>
      </c>
      <c r="L17" s="6">
        <v>6436.82</v>
      </c>
      <c r="M17" s="6">
        <v>42044.69</v>
      </c>
      <c r="N17" s="6">
        <v>14391.52</v>
      </c>
      <c r="O17" s="6">
        <v>-8809.91</v>
      </c>
      <c r="P17" s="6">
        <v>9885.7000000000007</v>
      </c>
      <c r="Q17" s="6">
        <v>44.45</v>
      </c>
      <c r="R17" s="6">
        <v>6238.88</v>
      </c>
      <c r="S17" s="6">
        <v>350.13</v>
      </c>
    </row>
    <row r="18" spans="1:19" x14ac:dyDescent="0.25">
      <c r="A18" t="s">
        <v>46</v>
      </c>
      <c r="B18" s="8">
        <v>530305</v>
      </c>
      <c r="C18" s="8">
        <v>0</v>
      </c>
      <c r="D18" s="6">
        <v>55073.58</v>
      </c>
      <c r="E18" s="6">
        <v>6874.04</v>
      </c>
      <c r="F18" s="6">
        <v>6770.93</v>
      </c>
      <c r="G18" s="6">
        <v>18344.73</v>
      </c>
      <c r="H18" s="6">
        <v>1959.8</v>
      </c>
      <c r="I18" s="6">
        <v>0</v>
      </c>
      <c r="J18" s="6">
        <v>1534.65</v>
      </c>
      <c r="K18" s="6">
        <v>390.04</v>
      </c>
      <c r="L18" s="6">
        <v>3715.85</v>
      </c>
      <c r="M18" s="6">
        <v>6874.04</v>
      </c>
      <c r="N18" s="6">
        <v>8362.23</v>
      </c>
      <c r="O18" s="6">
        <v>-439.49</v>
      </c>
      <c r="P18" s="6">
        <v>1581.91</v>
      </c>
      <c r="Q18" s="6">
        <v>2.58</v>
      </c>
      <c r="R18" s="6">
        <v>1023.54</v>
      </c>
      <c r="S18" s="6">
        <v>213.62</v>
      </c>
    </row>
    <row r="19" spans="1:19" x14ac:dyDescent="0.25">
      <c r="A19" t="s">
        <v>47</v>
      </c>
      <c r="B19" s="8">
        <v>8726110</v>
      </c>
      <c r="C19" s="8">
        <v>731247</v>
      </c>
      <c r="D19" s="6">
        <v>588168.28</v>
      </c>
      <c r="E19" s="6">
        <v>113138.95</v>
      </c>
      <c r="F19" s="6">
        <v>111441.89</v>
      </c>
      <c r="G19" s="6">
        <v>94830.37</v>
      </c>
      <c r="H19" s="6">
        <v>7784.67</v>
      </c>
      <c r="I19" s="6">
        <v>-75.010000000000005</v>
      </c>
      <c r="J19" s="6">
        <v>6338.83</v>
      </c>
      <c r="K19" s="6">
        <v>1573.46</v>
      </c>
      <c r="L19" s="6">
        <v>14911.67</v>
      </c>
      <c r="M19" s="6">
        <v>113138.95</v>
      </c>
      <c r="N19" s="6">
        <v>33239.42</v>
      </c>
      <c r="O19" s="6">
        <v>-11139.61</v>
      </c>
      <c r="P19" s="6">
        <v>26094.9</v>
      </c>
      <c r="Q19" s="6">
        <v>80.11</v>
      </c>
      <c r="R19" s="6">
        <v>15240.84</v>
      </c>
      <c r="S19" s="6">
        <v>781.09</v>
      </c>
    </row>
    <row r="20" spans="1:19" x14ac:dyDescent="0.25">
      <c r="A20" t="s">
        <v>60</v>
      </c>
      <c r="B20" s="8">
        <v>0</v>
      </c>
      <c r="C20" s="8">
        <v>0</v>
      </c>
      <c r="D20" s="6">
        <v>238467.55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x14ac:dyDescent="0.25">
      <c r="A21" t="s">
        <v>48</v>
      </c>
      <c r="B21" s="8">
        <v>241</v>
      </c>
      <c r="C21" s="8">
        <v>0</v>
      </c>
      <c r="D21" s="6">
        <v>18.37</v>
      </c>
      <c r="E21" s="6">
        <v>3.13</v>
      </c>
      <c r="F21" s="6">
        <v>3.08</v>
      </c>
      <c r="G21" s="6">
        <v>8.35</v>
      </c>
      <c r="H21" s="6">
        <v>0.87</v>
      </c>
      <c r="I21" s="6">
        <v>0</v>
      </c>
      <c r="J21" s="6">
        <v>0.72</v>
      </c>
      <c r="K21" s="6">
        <v>0.19</v>
      </c>
      <c r="L21" s="6">
        <v>1.68</v>
      </c>
      <c r="M21" s="6">
        <v>3.13</v>
      </c>
      <c r="N21" s="6">
        <v>3.81</v>
      </c>
      <c r="O21" s="6">
        <v>-0.2</v>
      </c>
      <c r="P21" s="6">
        <v>0.71</v>
      </c>
      <c r="Q21" s="6">
        <v>0</v>
      </c>
      <c r="R21" s="6">
        <v>0.48</v>
      </c>
      <c r="S21" s="6">
        <v>0.09</v>
      </c>
    </row>
    <row r="22" spans="1:19" x14ac:dyDescent="0.25">
      <c r="A22" t="s">
        <v>49</v>
      </c>
      <c r="B22" s="8">
        <v>12520981</v>
      </c>
      <c r="C22" s="8">
        <v>12520981</v>
      </c>
      <c r="D22" s="6">
        <v>1029915.28</v>
      </c>
      <c r="E22" s="6">
        <v>162438.31</v>
      </c>
      <c r="F22" s="6">
        <v>160001.75</v>
      </c>
      <c r="G22" s="6">
        <v>268498.12</v>
      </c>
      <c r="H22" s="6">
        <v>27325.61</v>
      </c>
      <c r="I22" s="6">
        <v>-224.22</v>
      </c>
      <c r="J22" s="6">
        <v>20231.16</v>
      </c>
      <c r="K22" s="6">
        <v>5252</v>
      </c>
      <c r="L22" s="6">
        <v>52896.73</v>
      </c>
      <c r="M22" s="6">
        <v>162438.31</v>
      </c>
      <c r="N22" s="6">
        <v>117563.68</v>
      </c>
      <c r="O22" s="6">
        <v>-6086.47</v>
      </c>
      <c r="P22" s="6">
        <v>36161.089999999997</v>
      </c>
      <c r="Q22" s="6">
        <v>387.28</v>
      </c>
      <c r="R22" s="6">
        <v>12120.97</v>
      </c>
      <c r="S22" s="6">
        <v>2870.29</v>
      </c>
    </row>
    <row r="23" spans="1:19" x14ac:dyDescent="0.25">
      <c r="A23" s="16" t="s">
        <v>51</v>
      </c>
      <c r="B23" s="8">
        <v>101277877</v>
      </c>
      <c r="C23" s="8">
        <v>101277877</v>
      </c>
      <c r="D23" s="6">
        <v>3415622.74</v>
      </c>
      <c r="E23" s="6">
        <v>1312460.01</v>
      </c>
      <c r="F23" s="6">
        <v>1292773.1100000001</v>
      </c>
      <c r="G23" s="6">
        <v>260205.63</v>
      </c>
      <c r="H23" s="6">
        <v>30105.22</v>
      </c>
      <c r="I23" s="6">
        <v>-1823</v>
      </c>
      <c r="J23" s="6">
        <v>23730.62</v>
      </c>
      <c r="K23" s="6">
        <v>5624.64</v>
      </c>
      <c r="L23" s="6">
        <v>57491.86</v>
      </c>
      <c r="M23" s="6">
        <v>1312460.01</v>
      </c>
      <c r="N23" s="6">
        <v>129500.64</v>
      </c>
      <c r="O23" s="6">
        <v>-10431.620000000001</v>
      </c>
      <c r="P23" s="6">
        <v>5812.13</v>
      </c>
      <c r="Q23" s="6">
        <v>575.86</v>
      </c>
      <c r="R23" s="6">
        <v>16458.77</v>
      </c>
      <c r="S23" s="6">
        <v>3160.51</v>
      </c>
    </row>
    <row r="24" spans="1:19" x14ac:dyDescent="0.25">
      <c r="A24" s="16" t="s">
        <v>52</v>
      </c>
      <c r="B24" s="8">
        <v>0</v>
      </c>
      <c r="C24" s="8">
        <v>0</v>
      </c>
      <c r="D24" s="6">
        <v>167502.47</v>
      </c>
      <c r="E24" s="6">
        <v>38142.47</v>
      </c>
      <c r="F24" s="6">
        <v>37570.33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38142.47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x14ac:dyDescent="0.25">
      <c r="A25" s="16" t="s">
        <v>53</v>
      </c>
      <c r="B25" s="8">
        <v>0</v>
      </c>
      <c r="C25" s="8">
        <v>0</v>
      </c>
      <c r="D25" s="6">
        <v>1392600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s="16" t="s">
        <v>54</v>
      </c>
      <c r="B26" s="8">
        <v>11359970</v>
      </c>
      <c r="C26" s="8">
        <v>11359970</v>
      </c>
      <c r="D26" s="6">
        <v>678072.29</v>
      </c>
      <c r="E26" s="6">
        <v>147213.85</v>
      </c>
      <c r="F26" s="6">
        <v>145005.64000000001</v>
      </c>
      <c r="G26" s="6">
        <v>163026.92000000001</v>
      </c>
      <c r="H26" s="6">
        <v>19277.87</v>
      </c>
      <c r="I26" s="6">
        <v>-204.48</v>
      </c>
      <c r="J26" s="6">
        <v>14268.12</v>
      </c>
      <c r="K26" s="6">
        <v>4191.83</v>
      </c>
      <c r="L26" s="6">
        <v>36045.18</v>
      </c>
      <c r="M26" s="6">
        <v>147213.85</v>
      </c>
      <c r="N26" s="6">
        <v>82927.78</v>
      </c>
      <c r="O26" s="6">
        <v>-2533.27</v>
      </c>
      <c r="P26" s="6">
        <v>4930.2299999999996</v>
      </c>
      <c r="Q26" s="6">
        <v>181.76</v>
      </c>
      <c r="R26" s="6">
        <v>1919.83</v>
      </c>
      <c r="S26" s="6">
        <v>2022.07</v>
      </c>
    </row>
    <row r="27" spans="1:19" x14ac:dyDescent="0.25">
      <c r="A27" s="16" t="s">
        <v>55</v>
      </c>
      <c r="B27" s="8">
        <v>3139882</v>
      </c>
      <c r="C27" s="8">
        <v>6279764</v>
      </c>
      <c r="D27" s="6">
        <v>198776.69</v>
      </c>
      <c r="E27" s="6">
        <v>0</v>
      </c>
      <c r="F27" s="6">
        <v>0</v>
      </c>
      <c r="G27" s="6">
        <v>45116.98</v>
      </c>
      <c r="H27" s="6">
        <v>5328.38</v>
      </c>
      <c r="I27" s="6">
        <v>0</v>
      </c>
      <c r="J27" s="6">
        <v>3943.69</v>
      </c>
      <c r="K27" s="6">
        <v>1158.6199999999999</v>
      </c>
      <c r="L27" s="6">
        <v>9962.85</v>
      </c>
      <c r="M27" s="6">
        <v>0</v>
      </c>
      <c r="N27" s="6">
        <v>22921.14</v>
      </c>
      <c r="O27" s="6">
        <v>-700.19</v>
      </c>
      <c r="P27" s="6">
        <v>1362.71</v>
      </c>
      <c r="Q27" s="6">
        <v>50.24</v>
      </c>
      <c r="R27" s="6">
        <v>530.64</v>
      </c>
      <c r="S27" s="6">
        <v>558.9</v>
      </c>
    </row>
    <row r="28" spans="1:19" x14ac:dyDescent="0.25">
      <c r="A28" s="16" t="s">
        <v>56</v>
      </c>
      <c r="B28" s="8">
        <v>7926480</v>
      </c>
      <c r="C28" s="8">
        <v>8852960</v>
      </c>
      <c r="D28" s="6">
        <v>348394.03</v>
      </c>
      <c r="E28" s="6">
        <v>0</v>
      </c>
      <c r="F28" s="6">
        <v>0</v>
      </c>
      <c r="G28" s="6">
        <v>25697.65</v>
      </c>
      <c r="H28" s="6">
        <v>0</v>
      </c>
      <c r="I28" s="6">
        <v>0</v>
      </c>
      <c r="J28" s="6">
        <v>18001.04</v>
      </c>
      <c r="K28" s="6">
        <v>4256.5200000000004</v>
      </c>
      <c r="L28" s="6">
        <v>0</v>
      </c>
      <c r="M28" s="6">
        <v>0</v>
      </c>
      <c r="N28" s="6">
        <v>0</v>
      </c>
      <c r="O28" s="6">
        <v>0</v>
      </c>
      <c r="P28" s="6">
        <v>3440.09</v>
      </c>
      <c r="Q28" s="6">
        <v>0</v>
      </c>
      <c r="R28" s="6">
        <v>0</v>
      </c>
      <c r="S28" s="6">
        <v>0</v>
      </c>
    </row>
    <row r="29" spans="1:19" x14ac:dyDescent="0.25">
      <c r="A29" s="16" t="s">
        <v>57</v>
      </c>
      <c r="B29" s="8">
        <v>30948840</v>
      </c>
      <c r="C29" s="8">
        <v>30948840</v>
      </c>
      <c r="D29" s="6">
        <v>1980319.57</v>
      </c>
      <c r="E29" s="6">
        <v>401066.02</v>
      </c>
      <c r="F29" s="6">
        <v>395050.03</v>
      </c>
      <c r="G29" s="6">
        <v>692807</v>
      </c>
      <c r="H29" s="6">
        <v>82757.649999999994</v>
      </c>
      <c r="I29" s="6">
        <v>-557.08000000000004</v>
      </c>
      <c r="J29" s="6">
        <v>70284.820000000007</v>
      </c>
      <c r="K29" s="6">
        <v>16619.53</v>
      </c>
      <c r="L29" s="6">
        <v>156154.45000000001</v>
      </c>
      <c r="M29" s="6">
        <v>401066.02</v>
      </c>
      <c r="N29" s="6">
        <v>357529.9</v>
      </c>
      <c r="O29" s="6">
        <v>-17764.63</v>
      </c>
      <c r="P29" s="6">
        <v>13431.8</v>
      </c>
      <c r="Q29" s="6">
        <v>1123.69</v>
      </c>
      <c r="R29" s="6">
        <v>4612.3599999999997</v>
      </c>
      <c r="S29" s="6">
        <v>8614.51</v>
      </c>
    </row>
    <row r="30" spans="1:19" x14ac:dyDescent="0.25">
      <c r="A30" s="16" t="s">
        <v>58</v>
      </c>
      <c r="B30" s="8">
        <v>15149750</v>
      </c>
      <c r="C30" s="8">
        <v>15149750</v>
      </c>
      <c r="D30" s="6">
        <v>1013687.72</v>
      </c>
      <c r="E30" s="6">
        <v>196325.61</v>
      </c>
      <c r="F30" s="6">
        <v>193380.73</v>
      </c>
      <c r="G30" s="6">
        <v>307090.24</v>
      </c>
      <c r="H30" s="6">
        <v>35579.199999999997</v>
      </c>
      <c r="I30" s="6">
        <v>-272.7</v>
      </c>
      <c r="J30" s="6">
        <v>34405.08</v>
      </c>
      <c r="K30" s="6">
        <v>8135.42</v>
      </c>
      <c r="L30" s="6">
        <v>67133.98</v>
      </c>
      <c r="M30" s="6">
        <v>196325.61</v>
      </c>
      <c r="N30" s="6">
        <v>153709.39000000001</v>
      </c>
      <c r="O30" s="6">
        <v>-8695.9599999999991</v>
      </c>
      <c r="P30" s="6">
        <v>6574.99</v>
      </c>
      <c r="Q30" s="6">
        <v>483.1</v>
      </c>
      <c r="R30" s="6">
        <v>6334.19</v>
      </c>
      <c r="S30" s="6">
        <v>3703.55</v>
      </c>
    </row>
    <row r="31" spans="1:19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B32" s="19">
        <f t="shared" ref="B32:S32" si="0">SUM(B6:B31)</f>
        <v>2522248811</v>
      </c>
      <c r="C32" s="19">
        <f t="shared" si="0"/>
        <v>2514034098</v>
      </c>
      <c r="D32" s="20">
        <f t="shared" si="0"/>
        <v>230531062.24000001</v>
      </c>
      <c r="E32" s="20">
        <f t="shared" si="0"/>
        <v>32600319.169999994</v>
      </c>
      <c r="F32" s="20">
        <f t="shared" si="0"/>
        <v>32111314.419999998</v>
      </c>
      <c r="G32" s="20">
        <f t="shared" si="0"/>
        <v>68211039.609999999</v>
      </c>
      <c r="H32" s="20">
        <f t="shared" si="0"/>
        <v>7419236.4699999997</v>
      </c>
      <c r="I32" s="20">
        <f t="shared" si="0"/>
        <v>-44681.04</v>
      </c>
      <c r="J32" s="20">
        <f t="shared" si="0"/>
        <v>5106934.8800000027</v>
      </c>
      <c r="K32" s="20">
        <f t="shared" si="0"/>
        <v>1395735.5</v>
      </c>
      <c r="L32" s="20">
        <f t="shared" si="0"/>
        <v>13986150.389999999</v>
      </c>
      <c r="M32" s="20">
        <f t="shared" si="0"/>
        <v>32600319.169999994</v>
      </c>
      <c r="N32" s="20">
        <f t="shared" si="0"/>
        <v>31963453.350000001</v>
      </c>
      <c r="O32" s="20">
        <f t="shared" si="0"/>
        <v>-1782402.2999999998</v>
      </c>
      <c r="P32" s="20">
        <f t="shared" si="0"/>
        <v>6137297.1299999999</v>
      </c>
      <c r="Q32" s="20">
        <f t="shared" si="0"/>
        <v>96979.97</v>
      </c>
      <c r="R32" s="20">
        <f t="shared" si="0"/>
        <v>3153090.4000000004</v>
      </c>
      <c r="S32" s="20">
        <f t="shared" si="0"/>
        <v>779244.86</v>
      </c>
    </row>
  </sheetData>
  <printOptions headings="1"/>
  <pageMargins left="0.7" right="0.7" top="0.75" bottom="0.75" header="0.3" footer="0.3"/>
  <pageSetup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D50E1-9B7E-4378-8ED8-7EDFC6C4DC63}">
  <dimension ref="A1:S33"/>
  <sheetViews>
    <sheetView topLeftCell="H1" zoomScaleNormal="100" workbookViewId="0">
      <selection activeCell="S2" sqref="S2"/>
    </sheetView>
  </sheetViews>
  <sheetFormatPr defaultRowHeight="15" x14ac:dyDescent="0.25"/>
  <cols>
    <col min="1" max="1" width="18.42578125" bestFit="1" customWidth="1"/>
    <col min="2" max="3" width="14.28515625" style="8" bestFit="1" customWidth="1"/>
    <col min="4" max="4" width="15.28515625" style="6" bestFit="1" customWidth="1"/>
    <col min="5" max="7" width="14.28515625" style="6" bestFit="1" customWidth="1"/>
    <col min="8" max="8" width="13.28515625" style="6" bestFit="1" customWidth="1"/>
    <col min="9" max="9" width="11.28515625" style="6" bestFit="1" customWidth="1"/>
    <col min="10" max="11" width="13.28515625" style="6" bestFit="1" customWidth="1"/>
    <col min="12" max="12" width="14.28515625" style="6" bestFit="1" customWidth="1"/>
    <col min="13" max="13" width="14.28515625" style="6" customWidth="1"/>
    <col min="14" max="14" width="14.28515625" style="6" bestFit="1" customWidth="1"/>
    <col min="15" max="15" width="14.42578125" style="6" bestFit="1" customWidth="1"/>
    <col min="16" max="16" width="13.28515625" style="6" bestFit="1" customWidth="1"/>
    <col min="17" max="17" width="10.5703125" style="6" bestFit="1" customWidth="1"/>
    <col min="18" max="18" width="13.28515625" style="6" bestFit="1" customWidth="1"/>
    <col min="19" max="19" width="11.5703125" style="6" bestFit="1" customWidth="1"/>
    <col min="20" max="33" width="9.140625" customWidth="1"/>
  </cols>
  <sheetData>
    <row r="1" spans="1:19" x14ac:dyDescent="0.25">
      <c r="A1" s="3" t="s">
        <v>68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114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84720714</v>
      </c>
      <c r="C7" s="8">
        <v>84719897</v>
      </c>
      <c r="D7" s="6">
        <f>10006416.58</f>
        <v>10006416.58</v>
      </c>
      <c r="E7" s="6">
        <v>1329772.57</v>
      </c>
      <c r="F7" s="6">
        <v>1309826</v>
      </c>
      <c r="G7" s="6">
        <v>3122308.5</v>
      </c>
      <c r="H7" s="6">
        <v>342883.2</v>
      </c>
      <c r="I7" s="6">
        <v>-1504.4</v>
      </c>
      <c r="J7" s="6">
        <v>222520.72</v>
      </c>
      <c r="K7" s="6">
        <v>63302.83</v>
      </c>
      <c r="L7" s="6">
        <v>641497.69999999995</v>
      </c>
      <c r="M7" s="6">
        <v>1329772.57</v>
      </c>
      <c r="N7" s="6">
        <v>1475080.68</v>
      </c>
      <c r="O7" s="6">
        <v>-90426.52</v>
      </c>
      <c r="P7" s="6">
        <v>257697.28</v>
      </c>
      <c r="Q7" s="6">
        <v>4565.41</v>
      </c>
      <c r="R7" s="6">
        <v>170844.6</v>
      </c>
      <c r="S7" s="6">
        <v>35847</v>
      </c>
    </row>
    <row r="8" spans="1:19" x14ac:dyDescent="0.25">
      <c r="A8" t="s">
        <v>36</v>
      </c>
      <c r="B8" s="8">
        <v>40361</v>
      </c>
      <c r="C8" s="8">
        <v>0</v>
      </c>
      <c r="D8" s="6">
        <v>5633.75</v>
      </c>
      <c r="E8" s="6">
        <v>633.66999999999996</v>
      </c>
      <c r="F8" s="6">
        <v>624.16</v>
      </c>
      <c r="G8" s="6">
        <v>1397.61</v>
      </c>
      <c r="H8" s="6">
        <v>146.83000000000001</v>
      </c>
      <c r="I8" s="6">
        <v>0</v>
      </c>
      <c r="J8" s="6">
        <v>116.81</v>
      </c>
      <c r="K8" s="6">
        <v>30.02</v>
      </c>
      <c r="L8" s="6">
        <v>286.8</v>
      </c>
      <c r="M8" s="6">
        <v>633.66999999999996</v>
      </c>
      <c r="N8" s="6">
        <v>637.20000000000005</v>
      </c>
      <c r="O8" s="6">
        <v>-36.65</v>
      </c>
      <c r="P8" s="6">
        <v>119.91</v>
      </c>
      <c r="Q8" s="6">
        <v>0</v>
      </c>
      <c r="R8" s="6">
        <v>80.13</v>
      </c>
      <c r="S8" s="6">
        <v>16.559999999999999</v>
      </c>
    </row>
    <row r="9" spans="1:19" x14ac:dyDescent="0.25">
      <c r="A9" t="s">
        <v>37</v>
      </c>
      <c r="B9" s="8">
        <v>1220</v>
      </c>
      <c r="C9" s="8">
        <v>0</v>
      </c>
      <c r="D9" s="6">
        <v>136.33000000000001</v>
      </c>
      <c r="E9" s="6">
        <v>19.149999999999999</v>
      </c>
      <c r="F9" s="6">
        <v>18.86</v>
      </c>
      <c r="G9" s="6">
        <v>15.98</v>
      </c>
      <c r="H9" s="6">
        <v>1.22</v>
      </c>
      <c r="I9" s="6">
        <v>-0.02</v>
      </c>
      <c r="J9" s="6">
        <v>0.9</v>
      </c>
      <c r="K9" s="6">
        <v>0.24</v>
      </c>
      <c r="L9" s="6">
        <v>2.39</v>
      </c>
      <c r="M9" s="6">
        <v>19.149999999999999</v>
      </c>
      <c r="N9" s="6">
        <v>5.24</v>
      </c>
      <c r="O9" s="6">
        <v>-0.8</v>
      </c>
      <c r="P9" s="6">
        <v>3.71</v>
      </c>
      <c r="Q9" s="6">
        <v>0.02</v>
      </c>
      <c r="R9" s="6">
        <v>2.97</v>
      </c>
      <c r="S9" s="6">
        <v>0.11</v>
      </c>
    </row>
    <row r="10" spans="1:19" x14ac:dyDescent="0.25">
      <c r="A10" t="s">
        <v>38</v>
      </c>
      <c r="B10" s="8">
        <v>848479933</v>
      </c>
      <c r="C10" s="8">
        <v>848118301</v>
      </c>
      <c r="D10" s="6">
        <v>68767633.670000002</v>
      </c>
      <c r="E10" s="6">
        <v>13315920.93</v>
      </c>
      <c r="F10" s="6">
        <v>13116182.140000001</v>
      </c>
      <c r="G10" s="6">
        <v>22263899.399999999</v>
      </c>
      <c r="H10" s="6">
        <v>2524539.11</v>
      </c>
      <c r="I10" s="6">
        <v>-15274.67</v>
      </c>
      <c r="J10" s="6">
        <v>1927295.98</v>
      </c>
      <c r="K10" s="6">
        <v>455700.81</v>
      </c>
      <c r="L10" s="6">
        <v>4763575.2300000004</v>
      </c>
      <c r="M10" s="6">
        <v>13315920.93</v>
      </c>
      <c r="N10" s="6">
        <v>10906539.630000001</v>
      </c>
      <c r="O10" s="6">
        <v>-487123.93</v>
      </c>
      <c r="P10" s="6">
        <v>1201647.23</v>
      </c>
      <c r="Q10" s="6">
        <v>34277.53</v>
      </c>
      <c r="R10" s="6">
        <v>689936.08</v>
      </c>
      <c r="S10" s="6">
        <v>262786.40000000002</v>
      </c>
    </row>
    <row r="11" spans="1:19" x14ac:dyDescent="0.25">
      <c r="A11" t="s">
        <v>39</v>
      </c>
      <c r="B11" s="8">
        <v>96240</v>
      </c>
      <c r="C11" s="8">
        <v>0</v>
      </c>
      <c r="D11" s="6">
        <v>9542.42</v>
      </c>
      <c r="E11" s="6">
        <v>1510.19</v>
      </c>
      <c r="F11" s="6">
        <v>1487.54</v>
      </c>
      <c r="G11" s="6">
        <v>1260.1300000000001</v>
      </c>
      <c r="H11" s="6">
        <v>96.05</v>
      </c>
      <c r="I11" s="6">
        <v>-1.74</v>
      </c>
      <c r="J11" s="6">
        <v>70.540000000000006</v>
      </c>
      <c r="K11" s="6">
        <v>19.34</v>
      </c>
      <c r="L11" s="6">
        <v>188.15</v>
      </c>
      <c r="M11" s="6">
        <v>1510.19</v>
      </c>
      <c r="N11" s="6">
        <v>413.04</v>
      </c>
      <c r="O11" s="6">
        <v>-63.12</v>
      </c>
      <c r="P11" s="6">
        <v>293.37</v>
      </c>
      <c r="Q11" s="6">
        <v>1.35</v>
      </c>
      <c r="R11" s="6">
        <v>234.42</v>
      </c>
      <c r="S11" s="6">
        <v>8.73</v>
      </c>
    </row>
    <row r="12" spans="1:19" x14ac:dyDescent="0.25">
      <c r="A12" t="s">
        <v>40</v>
      </c>
      <c r="B12" s="8">
        <v>460031554</v>
      </c>
      <c r="C12" s="8">
        <v>460195098</v>
      </c>
      <c r="D12" s="6">
        <v>44263712.840000004</v>
      </c>
      <c r="E12" s="6">
        <v>7233066.1200000001</v>
      </c>
      <c r="F12" s="6">
        <v>7124570.1200000001</v>
      </c>
      <c r="G12" s="6">
        <v>12043135.720000001</v>
      </c>
      <c r="H12" s="6">
        <v>1313896.68</v>
      </c>
      <c r="I12" s="6">
        <v>-8303.75</v>
      </c>
      <c r="J12" s="6">
        <v>912564.2</v>
      </c>
      <c r="K12" s="6">
        <v>238972.14</v>
      </c>
      <c r="L12" s="6">
        <v>2409091.2799999998</v>
      </c>
      <c r="M12" s="6">
        <v>7233066.1200000001</v>
      </c>
      <c r="N12" s="6">
        <v>5651421.3899999997</v>
      </c>
      <c r="O12" s="6">
        <v>-237059.67</v>
      </c>
      <c r="P12" s="6">
        <v>1158371.03</v>
      </c>
      <c r="Q12" s="6">
        <v>13840.52</v>
      </c>
      <c r="R12" s="6">
        <v>451477.11</v>
      </c>
      <c r="S12" s="6">
        <v>138864.79</v>
      </c>
    </row>
    <row r="13" spans="1:19" x14ac:dyDescent="0.25">
      <c r="A13" t="s">
        <v>69</v>
      </c>
      <c r="B13" s="8">
        <v>0</v>
      </c>
      <c r="C13" s="8">
        <v>0</v>
      </c>
      <c r="D13" s="6">
        <v>35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357566</v>
      </c>
      <c r="C14" s="8">
        <v>357566</v>
      </c>
      <c r="D14" s="6">
        <v>31353.040000000001</v>
      </c>
      <c r="E14" s="6">
        <v>5609.79</v>
      </c>
      <c r="F14" s="6">
        <v>5525.64</v>
      </c>
      <c r="G14" s="6">
        <v>4682.1899999999996</v>
      </c>
      <c r="H14" s="6">
        <v>356.89</v>
      </c>
      <c r="I14" s="6">
        <v>-6.4</v>
      </c>
      <c r="J14" s="6">
        <v>262.14999999999998</v>
      </c>
      <c r="K14" s="6">
        <v>71.819999999999993</v>
      </c>
      <c r="L14" s="6">
        <v>699.07</v>
      </c>
      <c r="M14" s="6">
        <v>5609.79</v>
      </c>
      <c r="N14" s="6">
        <v>1534.67</v>
      </c>
      <c r="O14" s="6">
        <v>-234.55</v>
      </c>
      <c r="P14" s="6">
        <v>1089.99</v>
      </c>
      <c r="Q14" s="6">
        <v>4.9800000000000004</v>
      </c>
      <c r="R14" s="6">
        <v>871.02</v>
      </c>
      <c r="S14" s="6">
        <v>32.549999999999997</v>
      </c>
    </row>
    <row r="15" spans="1:19" x14ac:dyDescent="0.25">
      <c r="A15" t="s">
        <v>42</v>
      </c>
      <c r="B15" s="8">
        <v>221399</v>
      </c>
      <c r="C15" s="8">
        <v>221399</v>
      </c>
      <c r="D15" s="6">
        <v>15641.68</v>
      </c>
      <c r="E15" s="6">
        <v>3474.31</v>
      </c>
      <c r="F15" s="6">
        <v>3422.19</v>
      </c>
      <c r="G15" s="6">
        <v>2411.23</v>
      </c>
      <c r="H15" s="6">
        <v>195.98</v>
      </c>
      <c r="I15" s="6">
        <v>-3.84</v>
      </c>
      <c r="J15" s="6">
        <v>160.07</v>
      </c>
      <c r="K15" s="6">
        <v>39.22</v>
      </c>
      <c r="L15" s="6">
        <v>376.36</v>
      </c>
      <c r="M15" s="6">
        <v>3474.31</v>
      </c>
      <c r="N15" s="6">
        <v>842.68</v>
      </c>
      <c r="O15" s="6">
        <v>-284.75</v>
      </c>
      <c r="P15" s="6">
        <v>674.78</v>
      </c>
      <c r="Q15" s="6">
        <v>4.55</v>
      </c>
      <c r="R15" s="6">
        <v>385.7</v>
      </c>
      <c r="S15" s="6">
        <v>20.48</v>
      </c>
    </row>
    <row r="16" spans="1:19" x14ac:dyDescent="0.25">
      <c r="A16" t="s">
        <v>43</v>
      </c>
      <c r="B16" s="8">
        <v>227022</v>
      </c>
      <c r="C16" s="8">
        <v>227022</v>
      </c>
      <c r="D16" s="6">
        <v>35277.599999999999</v>
      </c>
      <c r="E16" s="6">
        <v>3561.48</v>
      </c>
      <c r="F16" s="6">
        <v>3508.06</v>
      </c>
      <c r="G16" s="6">
        <v>7868.24</v>
      </c>
      <c r="H16" s="6">
        <v>833.52</v>
      </c>
      <c r="I16" s="6">
        <v>-1.99</v>
      </c>
      <c r="J16" s="6">
        <v>665.6</v>
      </c>
      <c r="K16" s="6">
        <v>163.54</v>
      </c>
      <c r="L16" s="6">
        <v>1594.32</v>
      </c>
      <c r="M16" s="6">
        <v>3561.48</v>
      </c>
      <c r="N16" s="6">
        <v>3585.9</v>
      </c>
      <c r="O16" s="6">
        <v>-196.15</v>
      </c>
      <c r="P16" s="6">
        <v>691.12</v>
      </c>
      <c r="Q16" s="6">
        <v>9.8000000000000007</v>
      </c>
      <c r="R16" s="6">
        <v>434.24</v>
      </c>
      <c r="S16" s="6">
        <v>88.34</v>
      </c>
    </row>
    <row r="17" spans="1:19" x14ac:dyDescent="0.25">
      <c r="A17" t="s">
        <v>44</v>
      </c>
      <c r="B17" s="8">
        <v>649747906</v>
      </c>
      <c r="C17" s="8">
        <v>649693423</v>
      </c>
      <c r="D17" s="6">
        <f>78333300.43+500</f>
        <v>78333800.430000007</v>
      </c>
      <c r="E17" s="6">
        <v>10197730.789999999</v>
      </c>
      <c r="F17" s="6">
        <v>10044764.880000001</v>
      </c>
      <c r="G17" s="6">
        <v>21248494.620000001</v>
      </c>
      <c r="H17" s="6">
        <v>2237878.7200000002</v>
      </c>
      <c r="I17" s="6">
        <v>-11673.71</v>
      </c>
      <c r="J17" s="6">
        <v>1262620.1299999999</v>
      </c>
      <c r="K17" s="6">
        <v>417174.27</v>
      </c>
      <c r="L17" s="6">
        <v>4275676.62</v>
      </c>
      <c r="M17" s="6">
        <v>10195015.4</v>
      </c>
      <c r="N17" s="6">
        <v>9626041.1600000001</v>
      </c>
      <c r="O17" s="6">
        <v>-659476.97</v>
      </c>
      <c r="P17" s="6">
        <v>2493347.5900000008</v>
      </c>
      <c r="Q17" s="6">
        <v>30527</v>
      </c>
      <c r="R17" s="6">
        <v>1339875.6100000001</v>
      </c>
      <c r="S17" s="6">
        <v>236504.2</v>
      </c>
    </row>
    <row r="18" spans="1:19" x14ac:dyDescent="0.25">
      <c r="A18" t="s">
        <v>45</v>
      </c>
      <c r="B18" s="8">
        <v>3241171</v>
      </c>
      <c r="C18" s="8">
        <v>0</v>
      </c>
      <c r="D18" s="6">
        <v>602817.16</v>
      </c>
      <c r="E18" s="6">
        <v>50866.64</v>
      </c>
      <c r="F18" s="6">
        <v>50103.64</v>
      </c>
      <c r="G18" s="6">
        <v>35179.54</v>
      </c>
      <c r="H18" s="6">
        <v>3340.79</v>
      </c>
      <c r="I18" s="6">
        <v>-57.83</v>
      </c>
      <c r="J18" s="6">
        <v>2752.06</v>
      </c>
      <c r="K18" s="6">
        <v>635.66</v>
      </c>
      <c r="L18" s="6">
        <v>6430.67</v>
      </c>
      <c r="M18" s="6">
        <v>50866.64</v>
      </c>
      <c r="N18" s="6">
        <v>14377.4</v>
      </c>
      <c r="O18" s="6">
        <v>-8801.67</v>
      </c>
      <c r="P18" s="6">
        <v>9875.66</v>
      </c>
      <c r="Q18" s="6">
        <v>44.4</v>
      </c>
      <c r="R18" s="6">
        <v>6232.65</v>
      </c>
      <c r="S18" s="6">
        <v>349.75</v>
      </c>
    </row>
    <row r="19" spans="1:19" x14ac:dyDescent="0.25">
      <c r="A19" t="s">
        <v>46</v>
      </c>
      <c r="B19" s="8">
        <v>531945</v>
      </c>
      <c r="C19" s="8">
        <v>0</v>
      </c>
      <c r="D19" s="6">
        <v>56689.49</v>
      </c>
      <c r="E19" s="6">
        <v>8339.9500000000007</v>
      </c>
      <c r="F19" s="6">
        <v>8214.85</v>
      </c>
      <c r="G19" s="6">
        <v>18402.41</v>
      </c>
      <c r="H19" s="6">
        <v>1965.8</v>
      </c>
      <c r="I19" s="6">
        <v>0</v>
      </c>
      <c r="J19" s="6">
        <v>1539.41</v>
      </c>
      <c r="K19" s="6">
        <v>391.24</v>
      </c>
      <c r="L19" s="6">
        <v>3728.17</v>
      </c>
      <c r="M19" s="6">
        <v>8339.9500000000007</v>
      </c>
      <c r="N19" s="6">
        <v>8388.11</v>
      </c>
      <c r="O19" s="6">
        <v>-440.49</v>
      </c>
      <c r="P19" s="6">
        <v>1586.23</v>
      </c>
      <c r="Q19" s="6">
        <v>2.9</v>
      </c>
      <c r="R19" s="6">
        <v>1026.74</v>
      </c>
      <c r="S19" s="6">
        <v>214.3</v>
      </c>
    </row>
    <row r="20" spans="1:19" x14ac:dyDescent="0.25">
      <c r="A20" t="s">
        <v>47</v>
      </c>
      <c r="B20" s="8">
        <v>8725825</v>
      </c>
      <c r="C20" s="8">
        <v>765350</v>
      </c>
      <c r="D20" s="6">
        <v>613461.14</v>
      </c>
      <c r="E20" s="6">
        <v>136899.98000000001</v>
      </c>
      <c r="F20" s="6">
        <v>134846.5</v>
      </c>
      <c r="G20" s="6">
        <v>94831.11</v>
      </c>
      <c r="H20" s="6">
        <v>7784.17</v>
      </c>
      <c r="I20" s="6">
        <v>-74.77</v>
      </c>
      <c r="J20" s="6">
        <v>6338.81</v>
      </c>
      <c r="K20" s="6">
        <v>1572.98</v>
      </c>
      <c r="L20" s="6">
        <v>14912.62</v>
      </c>
      <c r="M20" s="6">
        <v>136899.98000000001</v>
      </c>
      <c r="N20" s="6">
        <v>33239.050000000003</v>
      </c>
      <c r="O20" s="6">
        <v>-11136.09</v>
      </c>
      <c r="P20" s="6">
        <v>26093.25</v>
      </c>
      <c r="Q20" s="6">
        <v>80.2</v>
      </c>
      <c r="R20" s="6">
        <v>15240.55</v>
      </c>
      <c r="S20" s="6">
        <v>780.34</v>
      </c>
    </row>
    <row r="21" spans="1:19" x14ac:dyDescent="0.25">
      <c r="A21" t="s">
        <v>60</v>
      </c>
      <c r="B21" s="8">
        <v>0</v>
      </c>
      <c r="C21" s="8">
        <v>0</v>
      </c>
      <c r="D21" s="6">
        <v>493774.42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</v>
      </c>
      <c r="E22" s="6">
        <v>3.76</v>
      </c>
      <c r="F22" s="6">
        <v>3.7</v>
      </c>
      <c r="G22" s="6">
        <v>8.35</v>
      </c>
      <c r="H22" s="6">
        <v>0.87</v>
      </c>
      <c r="I22" s="6">
        <v>0</v>
      </c>
      <c r="J22" s="6">
        <v>0.72</v>
      </c>
      <c r="K22" s="6">
        <v>0.19</v>
      </c>
      <c r="L22" s="6">
        <v>1.68</v>
      </c>
      <c r="M22" s="6">
        <v>3.76</v>
      </c>
      <c r="N22" s="6">
        <v>3.81</v>
      </c>
      <c r="O22" s="6">
        <v>-0.2</v>
      </c>
      <c r="P22" s="6">
        <v>0.71</v>
      </c>
      <c r="Q22" s="6">
        <v>0</v>
      </c>
      <c r="R22" s="6">
        <v>0.48</v>
      </c>
      <c r="S22" s="6">
        <v>0.09</v>
      </c>
    </row>
    <row r="23" spans="1:19" x14ac:dyDescent="0.25">
      <c r="A23" t="s">
        <v>49</v>
      </c>
      <c r="B23" s="8">
        <v>11706139</v>
      </c>
      <c r="C23" s="8">
        <v>11706139</v>
      </c>
      <c r="D23" s="6">
        <v>995292.05</v>
      </c>
      <c r="E23" s="6">
        <v>183816</v>
      </c>
      <c r="F23" s="6">
        <v>181058.76</v>
      </c>
      <c r="G23" s="6">
        <v>251178.45</v>
      </c>
      <c r="H23" s="6">
        <v>25541.07</v>
      </c>
      <c r="I23" s="6">
        <v>-210.18</v>
      </c>
      <c r="J23" s="6">
        <v>18909.509999999998</v>
      </c>
      <c r="K23" s="6">
        <v>4909.07</v>
      </c>
      <c r="L23" s="6">
        <v>49442.02</v>
      </c>
      <c r="M23" s="6">
        <v>183816</v>
      </c>
      <c r="N23" s="6">
        <v>109885.5</v>
      </c>
      <c r="O23" s="6">
        <v>-5717.65</v>
      </c>
      <c r="P23" s="6">
        <v>34055.96</v>
      </c>
      <c r="Q23" s="6">
        <v>350.97</v>
      </c>
      <c r="R23" s="6">
        <v>11329.16</v>
      </c>
      <c r="S23" s="6">
        <v>2683.02</v>
      </c>
    </row>
    <row r="24" spans="1:19" x14ac:dyDescent="0.25">
      <c r="A24" s="16" t="s">
        <v>51</v>
      </c>
      <c r="B24" s="8">
        <v>98315338</v>
      </c>
      <c r="C24" s="8">
        <v>98315338</v>
      </c>
      <c r="D24" s="6">
        <v>3590951.95</v>
      </c>
      <c r="E24" s="6">
        <v>1542764.28</v>
      </c>
      <c r="F24" s="6">
        <v>1519622.82</v>
      </c>
      <c r="G24" s="6">
        <v>251775.04</v>
      </c>
      <c r="H24" s="6">
        <v>29134.080000000002</v>
      </c>
      <c r="I24" s="6">
        <v>-1769.68</v>
      </c>
      <c r="J24" s="6">
        <v>22965.119999999999</v>
      </c>
      <c r="K24" s="6">
        <v>5443.2</v>
      </c>
      <c r="L24" s="6">
        <v>55637.279999999999</v>
      </c>
      <c r="M24" s="6">
        <v>1542764.28</v>
      </c>
      <c r="N24" s="6">
        <v>125323.2</v>
      </c>
      <c r="O24" s="6">
        <v>-10126.48</v>
      </c>
      <c r="P24" s="6">
        <v>5624.64</v>
      </c>
      <c r="Q24" s="6">
        <v>557.28</v>
      </c>
      <c r="R24" s="6">
        <v>15927.84</v>
      </c>
      <c r="S24" s="6">
        <v>3058.56</v>
      </c>
    </row>
    <row r="25" spans="1:19" x14ac:dyDescent="0.25">
      <c r="A25" s="16" t="s">
        <v>52</v>
      </c>
      <c r="B25" s="8">
        <v>0</v>
      </c>
      <c r="C25" s="8">
        <v>0</v>
      </c>
      <c r="D25" s="6">
        <v>166404.22</v>
      </c>
      <c r="E25" s="6">
        <v>37044.22</v>
      </c>
      <c r="F25" s="6">
        <v>36488.559999999998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37044.22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s="16" t="s">
        <v>53</v>
      </c>
      <c r="B26" s="8">
        <v>0</v>
      </c>
      <c r="C26" s="8">
        <v>0</v>
      </c>
      <c r="D26" s="6">
        <v>1392600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25">
      <c r="A27" s="16" t="s">
        <v>54</v>
      </c>
      <c r="B27" s="8">
        <v>9113897</v>
      </c>
      <c r="C27" s="8">
        <v>9113897</v>
      </c>
      <c r="D27" s="6">
        <v>571520.81999999995</v>
      </c>
      <c r="E27" s="6">
        <v>143015.26999999999</v>
      </c>
      <c r="F27" s="6">
        <v>140870.04</v>
      </c>
      <c r="G27" s="6">
        <v>130793.52</v>
      </c>
      <c r="H27" s="6">
        <v>15466.28</v>
      </c>
      <c r="I27" s="6">
        <v>-164.05</v>
      </c>
      <c r="J27" s="6">
        <v>11447.05</v>
      </c>
      <c r="K27" s="6">
        <v>3363.03</v>
      </c>
      <c r="L27" s="6">
        <v>28918.39</v>
      </c>
      <c r="M27" s="6">
        <v>143015.26999999999</v>
      </c>
      <c r="N27" s="6">
        <v>66531.45</v>
      </c>
      <c r="O27" s="6">
        <v>-2032.4</v>
      </c>
      <c r="P27" s="6">
        <v>3955.43</v>
      </c>
      <c r="Q27" s="6">
        <v>145.82</v>
      </c>
      <c r="R27" s="6">
        <v>1540.25</v>
      </c>
      <c r="S27" s="6">
        <v>1622.27</v>
      </c>
    </row>
    <row r="28" spans="1:19" x14ac:dyDescent="0.25">
      <c r="A28" s="16" t="s">
        <v>55</v>
      </c>
      <c r="B28" s="8">
        <v>9805980</v>
      </c>
      <c r="C28" s="8">
        <v>9805980</v>
      </c>
      <c r="D28" s="6">
        <v>615977</v>
      </c>
      <c r="E28" s="6">
        <v>0</v>
      </c>
      <c r="F28" s="6">
        <v>0</v>
      </c>
      <c r="G28" s="6">
        <v>140902.13</v>
      </c>
      <c r="H28" s="6">
        <v>16640.75</v>
      </c>
      <c r="I28" s="6">
        <v>0</v>
      </c>
      <c r="J28" s="6">
        <v>12316.31</v>
      </c>
      <c r="K28" s="6">
        <v>3618.41</v>
      </c>
      <c r="L28" s="6">
        <v>31114.37</v>
      </c>
      <c r="M28" s="6">
        <v>0</v>
      </c>
      <c r="N28" s="6">
        <v>71583.649999999994</v>
      </c>
      <c r="O28" s="6">
        <v>-2186.73</v>
      </c>
      <c r="P28" s="6">
        <v>4255.8</v>
      </c>
      <c r="Q28" s="6">
        <v>156.9</v>
      </c>
      <c r="R28" s="6">
        <v>1657.21</v>
      </c>
      <c r="S28" s="6">
        <v>1745.46</v>
      </c>
    </row>
    <row r="29" spans="1:19" x14ac:dyDescent="0.25">
      <c r="A29" s="16" t="s">
        <v>56</v>
      </c>
      <c r="B29" s="8">
        <v>7922520</v>
      </c>
      <c r="C29" s="8">
        <v>7922520</v>
      </c>
      <c r="D29" s="6">
        <v>227989.63</v>
      </c>
      <c r="E29" s="6">
        <v>0</v>
      </c>
      <c r="F29" s="6">
        <v>0</v>
      </c>
      <c r="G29" s="6">
        <v>25684.799999999999</v>
      </c>
      <c r="H29" s="6">
        <v>0</v>
      </c>
      <c r="I29" s="6">
        <v>0</v>
      </c>
      <c r="J29" s="6">
        <v>17992.04</v>
      </c>
      <c r="K29" s="6">
        <v>4254.3900000000003</v>
      </c>
      <c r="L29" s="6">
        <v>0</v>
      </c>
      <c r="M29" s="6">
        <v>0</v>
      </c>
      <c r="N29" s="6">
        <v>0</v>
      </c>
      <c r="O29" s="6">
        <v>0</v>
      </c>
      <c r="P29" s="6">
        <v>3438.37</v>
      </c>
      <c r="Q29" s="6">
        <v>0</v>
      </c>
      <c r="R29" s="6">
        <v>0</v>
      </c>
      <c r="S29" s="6">
        <v>0</v>
      </c>
    </row>
    <row r="30" spans="1:19" x14ac:dyDescent="0.25">
      <c r="A30" s="16" t="s">
        <v>57</v>
      </c>
      <c r="B30" s="8">
        <v>33717040</v>
      </c>
      <c r="C30" s="8">
        <v>33717040</v>
      </c>
      <c r="D30" s="6">
        <v>2124726.38</v>
      </c>
      <c r="E30" s="6">
        <v>529087.79</v>
      </c>
      <c r="F30" s="6">
        <v>521151.47</v>
      </c>
      <c r="G30" s="6">
        <v>700142.72</v>
      </c>
      <c r="H30" s="6">
        <v>82757.649999999994</v>
      </c>
      <c r="I30" s="6">
        <v>-606.91</v>
      </c>
      <c r="J30" s="6">
        <v>76571.399999999994</v>
      </c>
      <c r="K30" s="6">
        <v>18106.05</v>
      </c>
      <c r="L30" s="6">
        <v>156154.45000000001</v>
      </c>
      <c r="M30" s="6">
        <v>529087.79</v>
      </c>
      <c r="N30" s="6">
        <v>357529.9</v>
      </c>
      <c r="O30" s="6">
        <v>-19353.580000000002</v>
      </c>
      <c r="P30" s="6">
        <v>14633.2</v>
      </c>
      <c r="Q30" s="6">
        <v>1123.69</v>
      </c>
      <c r="R30" s="6">
        <v>4612.3599999999997</v>
      </c>
      <c r="S30" s="6">
        <v>8614.51</v>
      </c>
    </row>
    <row r="31" spans="1:19" x14ac:dyDescent="0.25">
      <c r="A31" s="16" t="s">
        <v>58</v>
      </c>
      <c r="B31" s="8">
        <v>14675372</v>
      </c>
      <c r="C31" s="8">
        <v>14675372</v>
      </c>
      <c r="D31" s="6">
        <v>1028382.87</v>
      </c>
      <c r="E31" s="6">
        <v>230285.94</v>
      </c>
      <c r="F31" s="6">
        <v>226831.65</v>
      </c>
      <c r="G31" s="6">
        <v>300641.61</v>
      </c>
      <c r="H31" s="6">
        <v>34887.25</v>
      </c>
      <c r="I31" s="6">
        <v>-264.16000000000003</v>
      </c>
      <c r="J31" s="6">
        <v>33327.769999999997</v>
      </c>
      <c r="K31" s="6">
        <v>7880.67</v>
      </c>
      <c r="L31" s="6">
        <v>65828.350000000006</v>
      </c>
      <c r="M31" s="6">
        <v>230285.94</v>
      </c>
      <c r="N31" s="6">
        <v>150720.04</v>
      </c>
      <c r="O31" s="6">
        <v>-8423.66</v>
      </c>
      <c r="P31" s="6">
        <v>6369.11</v>
      </c>
      <c r="Q31" s="6">
        <v>473.7</v>
      </c>
      <c r="R31" s="6">
        <v>6211.01</v>
      </c>
      <c r="S31" s="6">
        <v>3631.53</v>
      </c>
    </row>
    <row r="32" spans="1:19" x14ac:dyDescent="0.2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2:19" x14ac:dyDescent="0.25">
      <c r="B33" s="19">
        <f t="shared" ref="B33:S33" si="0">SUM(B6:B32)</f>
        <v>2241679383</v>
      </c>
      <c r="C33" s="19">
        <f t="shared" si="0"/>
        <v>2229554342</v>
      </c>
      <c r="D33" s="20">
        <f t="shared" si="0"/>
        <v>213949789.47</v>
      </c>
      <c r="E33" s="20">
        <f t="shared" si="0"/>
        <v>34953422.829999998</v>
      </c>
      <c r="F33" s="20">
        <f t="shared" si="0"/>
        <v>34429121.580000006</v>
      </c>
      <c r="G33" s="20">
        <f t="shared" si="0"/>
        <v>60645013.29999999</v>
      </c>
      <c r="H33" s="20">
        <f t="shared" si="0"/>
        <v>6638346.9100000011</v>
      </c>
      <c r="I33" s="20">
        <f t="shared" si="0"/>
        <v>-39918.100000000013</v>
      </c>
      <c r="J33" s="20">
        <f t="shared" si="0"/>
        <v>4530437.299999998</v>
      </c>
      <c r="K33" s="20">
        <f t="shared" si="0"/>
        <v>1225649.1199999996</v>
      </c>
      <c r="L33" s="20">
        <f t="shared" si="0"/>
        <v>12505155.919999998</v>
      </c>
      <c r="M33" s="20">
        <f t="shared" si="0"/>
        <v>34950707.439999998</v>
      </c>
      <c r="N33" s="20">
        <f t="shared" si="0"/>
        <v>28603683.699999992</v>
      </c>
      <c r="O33" s="20">
        <f t="shared" si="0"/>
        <v>-1543122.0599999998</v>
      </c>
      <c r="P33" s="20">
        <f t="shared" si="0"/>
        <v>5223824.370000002</v>
      </c>
      <c r="Q33" s="20">
        <f t="shared" si="0"/>
        <v>86167.01999999999</v>
      </c>
      <c r="R33" s="20">
        <f t="shared" si="0"/>
        <v>2717920.1299999994</v>
      </c>
      <c r="S33" s="20">
        <f t="shared" si="0"/>
        <v>696868.99</v>
      </c>
    </row>
  </sheetData>
  <printOptions headings="1"/>
  <pageMargins left="0.7" right="0.7" top="0.75" bottom="0.75" header="0.3" footer="0.3"/>
  <pageSetup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6FE0-3C30-4B00-9955-AA12C95C4526}">
  <sheetPr>
    <pageSetUpPr fitToPage="1"/>
  </sheetPr>
  <dimension ref="A1:S54"/>
  <sheetViews>
    <sheetView topLeftCell="I1" zoomScaleNormal="100" workbookViewId="0">
      <selection activeCell="S2" sqref="S2"/>
    </sheetView>
  </sheetViews>
  <sheetFormatPr defaultRowHeight="15" x14ac:dyDescent="0.25"/>
  <cols>
    <col min="1" max="1" width="30.5703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3" width="9.140625" customWidth="1"/>
  </cols>
  <sheetData>
    <row r="1" spans="1:19" x14ac:dyDescent="0.25">
      <c r="A1" s="3" t="s">
        <v>70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115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f>76465341</f>
        <v>76465341</v>
      </c>
      <c r="C7" s="8">
        <v>76464642</v>
      </c>
      <c r="D7" s="6">
        <f>9303357.95</f>
        <v>9303357.9499999993</v>
      </c>
      <c r="E7" s="6">
        <v>1200118.1399999999</v>
      </c>
      <c r="F7" s="6">
        <v>1182116.4099999999</v>
      </c>
      <c r="G7" s="6">
        <v>2935534.22</v>
      </c>
      <c r="H7" s="6">
        <v>309453.40000000002</v>
      </c>
      <c r="I7" s="6">
        <v>-1355.76</v>
      </c>
      <c r="J7" s="6">
        <v>200840.19</v>
      </c>
      <c r="K7" s="6">
        <v>57132.04</v>
      </c>
      <c r="L7" s="6">
        <v>578970.27</v>
      </c>
      <c r="M7" s="6">
        <v>1200118.1399999999</v>
      </c>
      <c r="N7" s="6">
        <v>1331274.43</v>
      </c>
      <c r="O7" s="6">
        <v>-81601.14</v>
      </c>
      <c r="P7" s="6">
        <v>232501.16</v>
      </c>
      <c r="Q7" s="6">
        <v>4121.21</v>
      </c>
      <c r="R7" s="6">
        <v>271848.73</v>
      </c>
      <c r="S7" s="6">
        <v>32349.69</v>
      </c>
    </row>
    <row r="8" spans="1:19" x14ac:dyDescent="0.25">
      <c r="A8" t="s">
        <v>36</v>
      </c>
      <c r="B8" s="8">
        <v>39953</v>
      </c>
      <c r="C8" s="8">
        <v>0</v>
      </c>
      <c r="D8" s="6">
        <v>5623.12</v>
      </c>
      <c r="E8" s="6">
        <v>627.28</v>
      </c>
      <c r="F8" s="6">
        <v>617.87</v>
      </c>
      <c r="G8" s="6">
        <v>1429.79</v>
      </c>
      <c r="H8" s="6">
        <v>145.33000000000001</v>
      </c>
      <c r="I8" s="6">
        <v>0</v>
      </c>
      <c r="J8" s="6">
        <v>115.61</v>
      </c>
      <c r="K8" s="6">
        <v>29.72</v>
      </c>
      <c r="L8" s="6">
        <v>283.92</v>
      </c>
      <c r="M8" s="6">
        <v>627.28</v>
      </c>
      <c r="N8" s="6">
        <v>630.75</v>
      </c>
      <c r="O8" s="6">
        <v>-36.29</v>
      </c>
      <c r="P8" s="6">
        <v>118.71000000000001</v>
      </c>
      <c r="Q8" s="6">
        <v>0</v>
      </c>
      <c r="R8" s="6">
        <v>125.63</v>
      </c>
      <c r="S8" s="6">
        <v>16.41</v>
      </c>
    </row>
    <row r="9" spans="1:19" x14ac:dyDescent="0.25">
      <c r="A9" t="s">
        <v>37</v>
      </c>
      <c r="B9" s="8">
        <v>1220</v>
      </c>
      <c r="C9" s="8">
        <v>0</v>
      </c>
      <c r="D9" s="6">
        <v>138.1</v>
      </c>
      <c r="E9" s="6">
        <v>19.149999999999999</v>
      </c>
      <c r="F9" s="6">
        <v>18.86</v>
      </c>
      <c r="G9" s="6">
        <v>17.75</v>
      </c>
      <c r="H9" s="6">
        <v>1.22</v>
      </c>
      <c r="I9" s="6">
        <v>-0.02</v>
      </c>
      <c r="J9" s="6">
        <v>0.9</v>
      </c>
      <c r="K9" s="6">
        <v>0.24</v>
      </c>
      <c r="L9" s="6">
        <v>2.39</v>
      </c>
      <c r="M9" s="6">
        <v>19.149999999999999</v>
      </c>
      <c r="N9" s="6">
        <v>5.24</v>
      </c>
      <c r="O9" s="6">
        <v>-0.8</v>
      </c>
      <c r="P9" s="6">
        <v>3.71</v>
      </c>
      <c r="Q9" s="6">
        <v>0.02</v>
      </c>
      <c r="R9" s="6">
        <v>4.74</v>
      </c>
      <c r="S9" s="6">
        <v>0.11</v>
      </c>
    </row>
    <row r="10" spans="1:19" x14ac:dyDescent="0.25">
      <c r="A10" t="s">
        <v>38</v>
      </c>
      <c r="B10" s="8">
        <v>801131553</v>
      </c>
      <c r="C10" s="8">
        <v>800607183</v>
      </c>
      <c r="D10" s="6">
        <v>64738162.339999996</v>
      </c>
      <c r="E10" s="6">
        <v>12572661.33</v>
      </c>
      <c r="F10" s="6">
        <v>12384071.417850001</v>
      </c>
      <c r="G10" s="6">
        <v>21184808.959999997</v>
      </c>
      <c r="H10" s="6">
        <v>2346236.2999999998</v>
      </c>
      <c r="I10" s="6">
        <v>-14421.64</v>
      </c>
      <c r="J10" s="6">
        <v>1819542.76</v>
      </c>
      <c r="K10" s="6">
        <v>430248.64999999997</v>
      </c>
      <c r="L10" s="6">
        <v>4427087.8000000007</v>
      </c>
      <c r="M10" s="6">
        <v>12572661.33</v>
      </c>
      <c r="N10" s="6">
        <v>10136226.390000001</v>
      </c>
      <c r="O10" s="6">
        <v>-459890.94</v>
      </c>
      <c r="P10" s="6">
        <v>1111316.8400000001</v>
      </c>
      <c r="Q10" s="6">
        <v>31859.579999999998</v>
      </c>
      <c r="R10" s="6">
        <v>1112374.82</v>
      </c>
      <c r="S10" s="6">
        <v>244228.4</v>
      </c>
    </row>
    <row r="11" spans="1:19" x14ac:dyDescent="0.25">
      <c r="A11" t="s">
        <v>39</v>
      </c>
      <c r="B11" s="8">
        <v>96240</v>
      </c>
      <c r="C11" s="8">
        <v>0</v>
      </c>
      <c r="D11" s="6">
        <v>9682.2800000000007</v>
      </c>
      <c r="E11" s="6">
        <v>1510.19</v>
      </c>
      <c r="F11" s="6">
        <v>1487.54</v>
      </c>
      <c r="G11" s="6">
        <v>1399.99</v>
      </c>
      <c r="H11" s="6">
        <v>96.05</v>
      </c>
      <c r="I11" s="6">
        <v>-1.74</v>
      </c>
      <c r="J11" s="6">
        <v>70.540000000000006</v>
      </c>
      <c r="K11" s="6">
        <v>19.34</v>
      </c>
      <c r="L11" s="6">
        <v>188.15</v>
      </c>
      <c r="M11" s="6">
        <v>1510.19</v>
      </c>
      <c r="N11" s="6">
        <v>413.04</v>
      </c>
      <c r="O11" s="6">
        <v>-63.12</v>
      </c>
      <c r="P11" s="6">
        <v>293.37</v>
      </c>
      <c r="Q11" s="6">
        <v>1.35</v>
      </c>
      <c r="R11" s="6">
        <v>374.28</v>
      </c>
      <c r="S11" s="6">
        <v>8.73</v>
      </c>
    </row>
    <row r="12" spans="1:19" x14ac:dyDescent="0.25">
      <c r="A12" t="s">
        <v>40</v>
      </c>
      <c r="B12" s="8">
        <v>410419722</v>
      </c>
      <c r="C12" s="8">
        <v>411217672</v>
      </c>
      <c r="D12" s="6">
        <v>39795136.140000001</v>
      </c>
      <c r="E12" s="6">
        <v>6459764.7599999998</v>
      </c>
      <c r="F12" s="6">
        <v>6362868.3200000003</v>
      </c>
      <c r="G12" s="6">
        <v>10988886.449999999</v>
      </c>
      <c r="H12" s="6">
        <v>1172312.97</v>
      </c>
      <c r="I12" s="6">
        <v>-7407.43</v>
      </c>
      <c r="J12" s="6">
        <v>814194.39</v>
      </c>
      <c r="K12" s="6">
        <v>213221.24</v>
      </c>
      <c r="L12" s="6">
        <v>2149400.9</v>
      </c>
      <c r="M12" s="6">
        <v>6459764.7599999998</v>
      </c>
      <c r="N12" s="6">
        <v>5042405.07</v>
      </c>
      <c r="O12" s="6">
        <v>-211589.4</v>
      </c>
      <c r="P12" s="6">
        <v>1023859.1399999999</v>
      </c>
      <c r="Q12" s="6">
        <v>12341.06</v>
      </c>
      <c r="R12" s="6">
        <v>656250.38</v>
      </c>
      <c r="S12" s="6">
        <v>123898.13</v>
      </c>
    </row>
    <row r="13" spans="1:19" x14ac:dyDescent="0.25">
      <c r="A13" t="s">
        <v>69</v>
      </c>
      <c r="B13" s="8">
        <v>0</v>
      </c>
      <c r="C13" s="8">
        <v>0</v>
      </c>
      <c r="D13" s="6">
        <v>140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398206</v>
      </c>
      <c r="C14" s="8">
        <v>398206</v>
      </c>
      <c r="D14" s="6">
        <v>35008.160000000003</v>
      </c>
      <c r="E14" s="6">
        <v>6248.74</v>
      </c>
      <c r="F14" s="6">
        <v>6155.01</v>
      </c>
      <c r="G14" s="6">
        <v>5793.39</v>
      </c>
      <c r="H14" s="6">
        <v>397.54</v>
      </c>
      <c r="I14" s="6">
        <v>-7.07</v>
      </c>
      <c r="J14" s="6">
        <v>291.92</v>
      </c>
      <c r="K14" s="6">
        <v>80.08</v>
      </c>
      <c r="L14" s="6">
        <v>778.57</v>
      </c>
      <c r="M14" s="6">
        <v>6248.74</v>
      </c>
      <c r="N14" s="6">
        <v>1709.1</v>
      </c>
      <c r="O14" s="6">
        <v>-261.16000000000003</v>
      </c>
      <c r="P14" s="6">
        <v>1214</v>
      </c>
      <c r="Q14" s="6">
        <v>5.53</v>
      </c>
      <c r="R14" s="6">
        <v>1548.62</v>
      </c>
      <c r="S14" s="6">
        <v>36.26</v>
      </c>
    </row>
    <row r="15" spans="1:19" x14ac:dyDescent="0.25">
      <c r="A15" t="s">
        <v>42</v>
      </c>
      <c r="B15" s="8">
        <v>245560</v>
      </c>
      <c r="C15" s="8">
        <v>245560</v>
      </c>
      <c r="D15" s="6">
        <v>17381.95</v>
      </c>
      <c r="E15" s="6">
        <v>3853.37</v>
      </c>
      <c r="F15" s="6">
        <v>3795.56</v>
      </c>
      <c r="G15" s="6">
        <v>2949.16</v>
      </c>
      <c r="H15" s="6">
        <v>217.41</v>
      </c>
      <c r="I15" s="6">
        <v>-4.2699999999999996</v>
      </c>
      <c r="J15" s="6">
        <v>177.55</v>
      </c>
      <c r="K15" s="6">
        <v>43.52</v>
      </c>
      <c r="L15" s="6">
        <v>417.45</v>
      </c>
      <c r="M15" s="6">
        <v>3853.37</v>
      </c>
      <c r="N15" s="6">
        <v>934.55</v>
      </c>
      <c r="O15" s="6">
        <v>-315.82</v>
      </c>
      <c r="P15" s="6">
        <v>748.42</v>
      </c>
      <c r="Q15" s="6">
        <v>5.09</v>
      </c>
      <c r="R15" s="6">
        <v>702.46</v>
      </c>
      <c r="S15" s="6">
        <v>22.8</v>
      </c>
    </row>
    <row r="16" spans="1:19" x14ac:dyDescent="0.25">
      <c r="A16" t="s">
        <v>43</v>
      </c>
      <c r="B16" s="8">
        <v>241309</v>
      </c>
      <c r="C16" s="8">
        <v>241309</v>
      </c>
      <c r="D16" s="6">
        <v>37140.71</v>
      </c>
      <c r="E16" s="6">
        <v>3786.75</v>
      </c>
      <c r="F16" s="6">
        <v>3729.94</v>
      </c>
      <c r="G16" s="6">
        <v>8669.52</v>
      </c>
      <c r="H16" s="6">
        <v>886.2</v>
      </c>
      <c r="I16" s="6">
        <v>-2.2599999999999998</v>
      </c>
      <c r="J16" s="6">
        <v>707.67</v>
      </c>
      <c r="K16" s="6">
        <v>174.08</v>
      </c>
      <c r="L16" s="6">
        <v>1694.94</v>
      </c>
      <c r="M16" s="6">
        <v>3786.75</v>
      </c>
      <c r="N16" s="6">
        <v>3811.3</v>
      </c>
      <c r="O16" s="6">
        <v>-208.43</v>
      </c>
      <c r="P16" s="6">
        <v>734.31</v>
      </c>
      <c r="Q16" s="6">
        <v>10.4</v>
      </c>
      <c r="R16" s="6">
        <v>767.35</v>
      </c>
      <c r="S16" s="6">
        <v>93.96</v>
      </c>
    </row>
    <row r="17" spans="1:19" x14ac:dyDescent="0.25">
      <c r="A17" t="s">
        <v>44</v>
      </c>
      <c r="B17" s="8">
        <f>645593344+9000</f>
        <v>645602344</v>
      </c>
      <c r="C17" s="8">
        <v>645558192</v>
      </c>
      <c r="D17" s="6">
        <f>78635170.65+2624.37</f>
        <v>78637795.020000011</v>
      </c>
      <c r="E17" s="6">
        <v>10130391.359999999</v>
      </c>
      <c r="F17" s="6">
        <v>9978435.4900000002</v>
      </c>
      <c r="G17" s="6">
        <v>22143205.890000001</v>
      </c>
      <c r="H17" s="6">
        <v>2223415.62</v>
      </c>
      <c r="I17" s="6">
        <v>-11615.7</v>
      </c>
      <c r="J17" s="6">
        <v>1254433.23</v>
      </c>
      <c r="K17" s="6">
        <v>414475.63</v>
      </c>
      <c r="L17" s="6">
        <v>4248041.12</v>
      </c>
      <c r="M17" s="6">
        <v>10130391.359999999</v>
      </c>
      <c r="N17" s="6">
        <v>9563828.5500000007</v>
      </c>
      <c r="O17" s="6">
        <v>-655263.98</v>
      </c>
      <c r="P17" s="6">
        <v>2477177.81</v>
      </c>
      <c r="Q17" s="6">
        <v>30310.06</v>
      </c>
      <c r="R17" s="6">
        <v>2363423.66</v>
      </c>
      <c r="S17" s="6">
        <v>234979.89</v>
      </c>
    </row>
    <row r="18" spans="1:19" x14ac:dyDescent="0.25">
      <c r="A18" t="s">
        <v>45</v>
      </c>
      <c r="B18" s="8">
        <v>3232124</v>
      </c>
      <c r="C18" s="8">
        <v>0</v>
      </c>
      <c r="D18" s="6">
        <v>605586.14</v>
      </c>
      <c r="E18" s="6">
        <v>50720.23</v>
      </c>
      <c r="F18" s="6">
        <v>49959.43</v>
      </c>
      <c r="G18" s="6">
        <v>39448.720000000001</v>
      </c>
      <c r="H18" s="6">
        <v>3331.5</v>
      </c>
      <c r="I18" s="6">
        <v>-57.64</v>
      </c>
      <c r="J18" s="6">
        <v>2744.36</v>
      </c>
      <c r="K18" s="6">
        <v>633.91999999999996</v>
      </c>
      <c r="L18" s="6">
        <v>6412.57</v>
      </c>
      <c r="M18" s="6">
        <v>50720.23</v>
      </c>
      <c r="N18" s="6">
        <v>14337.28</v>
      </c>
      <c r="O18" s="6">
        <v>-8776.5400000000009</v>
      </c>
      <c r="P18" s="6">
        <v>9848.2000000000007</v>
      </c>
      <c r="Q18" s="6">
        <v>44.26</v>
      </c>
      <c r="R18" s="6">
        <v>10582.05</v>
      </c>
      <c r="S18" s="6">
        <v>348.76</v>
      </c>
    </row>
    <row r="19" spans="1:19" x14ac:dyDescent="0.25">
      <c r="A19" t="s">
        <v>46</v>
      </c>
      <c r="B19" s="8">
        <v>531945</v>
      </c>
      <c r="C19" s="8">
        <v>0</v>
      </c>
      <c r="D19" s="6">
        <v>57365.63</v>
      </c>
      <c r="E19" s="6">
        <v>8339.9500000000007</v>
      </c>
      <c r="F19" s="6">
        <v>8214.85</v>
      </c>
      <c r="G19" s="6">
        <v>19078.55</v>
      </c>
      <c r="H19" s="6">
        <v>1965.8</v>
      </c>
      <c r="I19" s="6">
        <v>0</v>
      </c>
      <c r="J19" s="6">
        <v>1539.41</v>
      </c>
      <c r="K19" s="6">
        <v>391.24</v>
      </c>
      <c r="L19" s="6">
        <v>3728.17</v>
      </c>
      <c r="M19" s="6">
        <v>8339.9500000000007</v>
      </c>
      <c r="N19" s="6">
        <v>8388.11</v>
      </c>
      <c r="O19" s="6">
        <v>-440.49</v>
      </c>
      <c r="P19" s="6">
        <v>1586.23</v>
      </c>
      <c r="Q19" s="6">
        <v>2.9</v>
      </c>
      <c r="R19" s="6">
        <v>1702.88</v>
      </c>
      <c r="S19" s="6">
        <v>214.3</v>
      </c>
    </row>
    <row r="20" spans="1:19" x14ac:dyDescent="0.25">
      <c r="A20" t="s">
        <v>47</v>
      </c>
      <c r="B20" s="8">
        <v>8703896</v>
      </c>
      <c r="C20" s="8">
        <v>761343</v>
      </c>
      <c r="D20" s="6">
        <v>620742.53</v>
      </c>
      <c r="E20" s="6">
        <v>136609.57999999999</v>
      </c>
      <c r="F20" s="6">
        <v>134560.45000000001</v>
      </c>
      <c r="G20" s="6">
        <v>104266.8</v>
      </c>
      <c r="H20" s="6">
        <v>7764.82</v>
      </c>
      <c r="I20" s="6">
        <v>-74.5</v>
      </c>
      <c r="J20" s="6">
        <v>6322.68</v>
      </c>
      <c r="K20" s="6">
        <v>1569.39</v>
      </c>
      <c r="L20" s="6">
        <v>14874.96</v>
      </c>
      <c r="M20" s="6">
        <v>136609.57999999999</v>
      </c>
      <c r="N20" s="6">
        <v>33155.660000000003</v>
      </c>
      <c r="O20" s="6">
        <v>-11108.65</v>
      </c>
      <c r="P20" s="6">
        <v>26031.119999999999</v>
      </c>
      <c r="Q20" s="6">
        <v>79.739999999999995</v>
      </c>
      <c r="R20" s="6">
        <v>24873.32</v>
      </c>
      <c r="S20" s="6">
        <v>778.26</v>
      </c>
    </row>
    <row r="21" spans="1:19" x14ac:dyDescent="0.25">
      <c r="A21" t="s">
        <v>60</v>
      </c>
      <c r="B21" s="8">
        <v>0</v>
      </c>
      <c r="C21" s="8">
        <v>0</v>
      </c>
      <c r="D21" s="6">
        <v>172002.2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19.29</v>
      </c>
      <c r="E22" s="6">
        <v>3.76</v>
      </c>
      <c r="F22" s="6">
        <v>3.7</v>
      </c>
      <c r="G22" s="6">
        <v>8.64</v>
      </c>
      <c r="H22" s="6">
        <v>0.87</v>
      </c>
      <c r="I22" s="6">
        <v>0</v>
      </c>
      <c r="J22" s="6">
        <v>0.72</v>
      </c>
      <c r="K22" s="6">
        <v>0.19</v>
      </c>
      <c r="L22" s="6">
        <v>1.68</v>
      </c>
      <c r="M22" s="6">
        <v>3.76</v>
      </c>
      <c r="N22" s="6">
        <v>3.81</v>
      </c>
      <c r="O22" s="6">
        <v>-0.2</v>
      </c>
      <c r="P22" s="6">
        <v>0.71</v>
      </c>
      <c r="Q22" s="6">
        <v>0</v>
      </c>
      <c r="R22" s="6">
        <v>0.77</v>
      </c>
      <c r="S22" s="6">
        <v>0.09</v>
      </c>
    </row>
    <row r="23" spans="1:19" x14ac:dyDescent="0.25">
      <c r="A23" t="s">
        <v>49</v>
      </c>
      <c r="B23" s="8">
        <v>11741504</v>
      </c>
      <c r="C23" s="8">
        <v>11741504</v>
      </c>
      <c r="D23" s="6">
        <v>1008955.37</v>
      </c>
      <c r="E23" s="6">
        <v>184331.95</v>
      </c>
      <c r="F23" s="6">
        <v>181566.97</v>
      </c>
      <c r="G23" s="6">
        <v>259401.06</v>
      </c>
      <c r="H23" s="6">
        <v>25611.46</v>
      </c>
      <c r="I23" s="6">
        <v>-210.93</v>
      </c>
      <c r="J23" s="6">
        <v>18961.759999999998</v>
      </c>
      <c r="K23" s="6">
        <v>4922.55</v>
      </c>
      <c r="L23" s="6">
        <v>49578.44</v>
      </c>
      <c r="M23" s="6">
        <v>184331.95</v>
      </c>
      <c r="N23" s="6">
        <v>110188.64</v>
      </c>
      <c r="O23" s="6">
        <v>-5733.26</v>
      </c>
      <c r="P23" s="6">
        <v>34086.35</v>
      </c>
      <c r="Q23" s="6">
        <v>352.11</v>
      </c>
      <c r="R23" s="6">
        <v>18953.509999999998</v>
      </c>
      <c r="S23" s="6">
        <v>2690.43</v>
      </c>
    </row>
    <row r="24" spans="1:19" x14ac:dyDescent="0.25">
      <c r="A24" s="16" t="s">
        <v>51</v>
      </c>
      <c r="B24" s="8">
        <v>86376815</v>
      </c>
      <c r="C24" s="8">
        <v>86376815</v>
      </c>
      <c r="D24" s="6">
        <v>3239386.76</v>
      </c>
      <c r="E24" s="6">
        <v>1355424.98</v>
      </c>
      <c r="F24" s="6">
        <v>1335093.6100000001</v>
      </c>
      <c r="G24" s="6">
        <v>275115.07</v>
      </c>
      <c r="H24" s="6">
        <v>30072.32</v>
      </c>
      <c r="I24" s="6">
        <v>-1554.78</v>
      </c>
      <c r="J24" s="6">
        <v>23704.69</v>
      </c>
      <c r="K24" s="6">
        <v>5618.49</v>
      </c>
      <c r="L24" s="6">
        <v>57429.04</v>
      </c>
      <c r="M24" s="6">
        <v>1355424.98</v>
      </c>
      <c r="N24" s="6">
        <v>129359.14</v>
      </c>
      <c r="O24" s="6">
        <v>-8896.81</v>
      </c>
      <c r="P24" s="6">
        <v>5805.78</v>
      </c>
      <c r="Q24" s="6">
        <v>575.23</v>
      </c>
      <c r="R24" s="6">
        <v>29844.91</v>
      </c>
      <c r="S24" s="6">
        <v>3157.06</v>
      </c>
    </row>
    <row r="25" spans="1:19" x14ac:dyDescent="0.25">
      <c r="A25" s="16" t="s">
        <v>52</v>
      </c>
      <c r="B25" s="8">
        <v>0</v>
      </c>
      <c r="C25" s="8">
        <v>0</v>
      </c>
      <c r="D25" s="6">
        <v>161041.76</v>
      </c>
      <c r="E25" s="6">
        <v>0</v>
      </c>
      <c r="F25" s="6">
        <v>0</v>
      </c>
      <c r="G25" s="6">
        <v>31681.759999999998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31681.759999999998</v>
      </c>
      <c r="Q25" s="6">
        <v>0</v>
      </c>
      <c r="R25" s="6">
        <v>0</v>
      </c>
      <c r="S25" s="6">
        <v>0</v>
      </c>
    </row>
    <row r="26" spans="1:19" x14ac:dyDescent="0.25">
      <c r="A26" s="16" t="s">
        <v>53</v>
      </c>
      <c r="B26" s="8">
        <v>0</v>
      </c>
      <c r="C26" s="8">
        <v>0</v>
      </c>
      <c r="D26" s="6">
        <v>1392600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25">
      <c r="A27" s="16" t="s">
        <v>54</v>
      </c>
      <c r="B27" s="8">
        <v>16413845</v>
      </c>
      <c r="C27" s="8">
        <v>16413845</v>
      </c>
      <c r="D27" s="6">
        <v>1023610.91</v>
      </c>
      <c r="E27" s="6">
        <v>257566.05</v>
      </c>
      <c r="F27" s="6">
        <v>253702.56</v>
      </c>
      <c r="G27" s="6">
        <v>237541.15</v>
      </c>
      <c r="H27" s="6">
        <v>27854.29</v>
      </c>
      <c r="I27" s="6">
        <v>-295.45</v>
      </c>
      <c r="J27" s="6">
        <v>20615.79</v>
      </c>
      <c r="K27" s="6">
        <v>6056.71</v>
      </c>
      <c r="L27" s="6">
        <v>52081.13</v>
      </c>
      <c r="M27" s="6">
        <v>257566.05</v>
      </c>
      <c r="N27" s="6">
        <v>119821.07</v>
      </c>
      <c r="O27" s="6">
        <v>-3660.29</v>
      </c>
      <c r="P27" s="6">
        <v>7123.61</v>
      </c>
      <c r="Q27" s="6">
        <v>262.62</v>
      </c>
      <c r="R27" s="6">
        <v>4760.01</v>
      </c>
      <c r="S27" s="6">
        <v>2921.66</v>
      </c>
    </row>
    <row r="28" spans="1:19" x14ac:dyDescent="0.25">
      <c r="A28" s="16" t="s">
        <v>55</v>
      </c>
      <c r="B28" s="8">
        <v>4530463</v>
      </c>
      <c r="C28" s="8">
        <v>4530463</v>
      </c>
      <c r="D28" s="6">
        <v>319084.55</v>
      </c>
      <c r="E28" s="6">
        <v>0</v>
      </c>
      <c r="F28" s="6">
        <v>0</v>
      </c>
      <c r="G28" s="6">
        <v>65646.41</v>
      </c>
      <c r="H28" s="6">
        <v>7688.2</v>
      </c>
      <c r="I28" s="6">
        <v>0</v>
      </c>
      <c r="J28" s="6">
        <v>5690.26</v>
      </c>
      <c r="K28" s="6">
        <v>1671.74</v>
      </c>
      <c r="L28" s="6">
        <v>14375.16</v>
      </c>
      <c r="M28" s="6">
        <v>0</v>
      </c>
      <c r="N28" s="6">
        <v>33072.379999999997</v>
      </c>
      <c r="O28" s="6">
        <v>-1010.29</v>
      </c>
      <c r="P28" s="6">
        <v>1966.22</v>
      </c>
      <c r="Q28" s="6">
        <v>72.489999999999995</v>
      </c>
      <c r="R28" s="6">
        <v>1313.83</v>
      </c>
      <c r="S28" s="6">
        <v>806.42</v>
      </c>
    </row>
    <row r="29" spans="1:19" x14ac:dyDescent="0.25">
      <c r="A29" s="16" t="s">
        <v>56</v>
      </c>
      <c r="B29" s="8">
        <v>8151840</v>
      </c>
      <c r="C29" s="8">
        <v>8151840</v>
      </c>
      <c r="D29" s="6">
        <v>378007.74</v>
      </c>
      <c r="E29" s="6">
        <v>0</v>
      </c>
      <c r="F29" s="6">
        <v>0</v>
      </c>
      <c r="G29" s="6">
        <v>26428.27</v>
      </c>
      <c r="H29" s="6">
        <v>0</v>
      </c>
      <c r="I29" s="6">
        <v>0</v>
      </c>
      <c r="J29" s="6">
        <v>18512.830000000002</v>
      </c>
      <c r="K29" s="6">
        <v>4377.54</v>
      </c>
      <c r="L29" s="6">
        <v>0</v>
      </c>
      <c r="M29" s="6">
        <v>0</v>
      </c>
      <c r="N29" s="6">
        <v>0</v>
      </c>
      <c r="O29" s="6">
        <v>0</v>
      </c>
      <c r="P29" s="6">
        <v>3537.9</v>
      </c>
      <c r="Q29" s="6">
        <v>0</v>
      </c>
      <c r="R29" s="6">
        <v>0</v>
      </c>
      <c r="S29" s="6">
        <v>0</v>
      </c>
    </row>
    <row r="30" spans="1:19" x14ac:dyDescent="0.25">
      <c r="A30" s="16" t="s">
        <v>57</v>
      </c>
      <c r="B30" s="8">
        <v>33436279</v>
      </c>
      <c r="C30" s="8">
        <v>33436279</v>
      </c>
      <c r="D30" s="6">
        <v>2056432.17</v>
      </c>
      <c r="E30" s="6">
        <v>524682.11</v>
      </c>
      <c r="F30" s="6">
        <v>516811.88</v>
      </c>
      <c r="G30" s="6">
        <v>702748.7</v>
      </c>
      <c r="H30" s="6">
        <v>82757.649999999994</v>
      </c>
      <c r="I30" s="6">
        <v>-601.85</v>
      </c>
      <c r="J30" s="6">
        <v>75933.789999999994</v>
      </c>
      <c r="K30" s="6">
        <v>17955.28</v>
      </c>
      <c r="L30" s="6">
        <v>156154.45000000001</v>
      </c>
      <c r="M30" s="6">
        <v>524682.11</v>
      </c>
      <c r="N30" s="6">
        <v>357529.9</v>
      </c>
      <c r="O30" s="6">
        <v>-19192.419999999998</v>
      </c>
      <c r="P30" s="6">
        <v>14511.35</v>
      </c>
      <c r="Q30" s="6">
        <v>1123.69</v>
      </c>
      <c r="R30" s="6">
        <v>7962.35</v>
      </c>
      <c r="S30" s="6">
        <v>8614.51</v>
      </c>
    </row>
    <row r="31" spans="1:19" x14ac:dyDescent="0.25">
      <c r="A31" s="16" t="s">
        <v>58</v>
      </c>
      <c r="B31" s="8">
        <v>13408733</v>
      </c>
      <c r="C31" s="8">
        <v>13408733</v>
      </c>
      <c r="D31" s="6">
        <v>980202.5</v>
      </c>
      <c r="E31" s="6">
        <v>210409.84</v>
      </c>
      <c r="F31" s="6">
        <v>207253.69</v>
      </c>
      <c r="G31" s="6">
        <v>297419.36</v>
      </c>
      <c r="H31" s="6">
        <v>34252.78</v>
      </c>
      <c r="I31" s="6">
        <v>-241.36</v>
      </c>
      <c r="J31" s="6">
        <v>30451.23</v>
      </c>
      <c r="K31" s="6">
        <v>7200.49</v>
      </c>
      <c r="L31" s="6">
        <v>64631.17</v>
      </c>
      <c r="M31" s="6">
        <v>210409.84</v>
      </c>
      <c r="N31" s="6">
        <v>147978.98000000001</v>
      </c>
      <c r="O31" s="6">
        <v>-7696.61</v>
      </c>
      <c r="P31" s="6">
        <v>5819.39</v>
      </c>
      <c r="Q31" s="6">
        <v>465.09</v>
      </c>
      <c r="R31" s="6">
        <v>10992.72</v>
      </c>
      <c r="S31" s="6">
        <v>3565.48</v>
      </c>
    </row>
    <row r="32" spans="1:19" x14ac:dyDescent="0.2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1:19" x14ac:dyDescent="0.25">
      <c r="B33" s="19">
        <f t="shared" ref="B33:S33" si="0">SUM(B6:B32)</f>
        <v>2121169133</v>
      </c>
      <c r="C33" s="19">
        <f t="shared" si="0"/>
        <v>2109553586</v>
      </c>
      <c r="D33" s="20">
        <f t="shared" si="0"/>
        <v>204594603.31999993</v>
      </c>
      <c r="E33" s="20">
        <f t="shared" si="0"/>
        <v>33107069.52</v>
      </c>
      <c r="F33" s="20">
        <f t="shared" si="0"/>
        <v>32610463.55785</v>
      </c>
      <c r="G33" s="20">
        <f t="shared" si="0"/>
        <v>59331479.609999992</v>
      </c>
      <c r="H33" s="20">
        <f t="shared" si="0"/>
        <v>6274461.7300000014</v>
      </c>
      <c r="I33" s="20">
        <f t="shared" si="0"/>
        <v>-37852.399999999994</v>
      </c>
      <c r="J33" s="20">
        <f t="shared" si="0"/>
        <v>4294852.28</v>
      </c>
      <c r="K33" s="20">
        <f t="shared" si="0"/>
        <v>1165822.0799999998</v>
      </c>
      <c r="L33" s="20">
        <f t="shared" si="0"/>
        <v>11826132.280000001</v>
      </c>
      <c r="M33" s="20">
        <f t="shared" si="0"/>
        <v>33107069.52</v>
      </c>
      <c r="N33" s="20">
        <f t="shared" si="0"/>
        <v>27035073.390000001</v>
      </c>
      <c r="O33" s="20">
        <f t="shared" si="0"/>
        <v>-1475746.6400000001</v>
      </c>
      <c r="P33" s="20">
        <f t="shared" si="0"/>
        <v>4989966.0900000008</v>
      </c>
      <c r="Q33" s="20">
        <f t="shared" si="0"/>
        <v>81632.429999999978</v>
      </c>
      <c r="R33" s="20">
        <f t="shared" si="0"/>
        <v>4518407.0199999986</v>
      </c>
      <c r="S33" s="20">
        <f t="shared" si="0"/>
        <v>658731.35000000021</v>
      </c>
    </row>
    <row r="35" spans="1:19" x14ac:dyDescent="0.25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spans="1:19" x14ac:dyDescent="0.25">
      <c r="A36" s="21"/>
    </row>
    <row r="37" spans="1:19" x14ac:dyDescent="0.25">
      <c r="A37" s="21"/>
    </row>
    <row r="39" spans="1:19" x14ac:dyDescent="0.25">
      <c r="A39" s="21"/>
    </row>
    <row r="40" spans="1:19" x14ac:dyDescent="0.25">
      <c r="A40" s="21"/>
    </row>
    <row r="41" spans="1:19" x14ac:dyDescent="0.25">
      <c r="A41" s="21"/>
    </row>
    <row r="43" spans="1:19" x14ac:dyDescent="0.25">
      <c r="A43" s="21"/>
    </row>
    <row r="44" spans="1:19" x14ac:dyDescent="0.25">
      <c r="A44" s="21"/>
    </row>
    <row r="46" spans="1:19" x14ac:dyDescent="0.25">
      <c r="A46" s="21"/>
    </row>
    <row r="47" spans="1:19" x14ac:dyDescent="0.25">
      <c r="A47" s="21"/>
    </row>
    <row r="49" spans="1:1" x14ac:dyDescent="0.25">
      <c r="A49" s="21"/>
    </row>
    <row r="50" spans="1:1" x14ac:dyDescent="0.25">
      <c r="A50" s="21"/>
    </row>
    <row r="51" spans="1:1" x14ac:dyDescent="0.25">
      <c r="A51" s="21"/>
    </row>
    <row r="54" spans="1:1" x14ac:dyDescent="0.25">
      <c r="A54" s="24"/>
    </row>
  </sheetData>
  <printOptions headings="1"/>
  <pageMargins left="0.7" right="0.7" top="0.75" bottom="0.75" header="0.3" footer="0.3"/>
  <pageSetup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9145-8941-4BA5-AE0C-070B20815A3B}">
  <sheetPr>
    <pageSetUpPr fitToPage="1"/>
  </sheetPr>
  <dimension ref="A1:S32"/>
  <sheetViews>
    <sheetView topLeftCell="K1" zoomScaleNormal="100" workbookViewId="0">
      <selection activeCell="S2" sqref="S2"/>
    </sheetView>
  </sheetViews>
  <sheetFormatPr defaultRowHeight="15" x14ac:dyDescent="0.25"/>
  <cols>
    <col min="1" max="1" width="31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2" width="9.140625" customWidth="1"/>
  </cols>
  <sheetData>
    <row r="1" spans="1:19" x14ac:dyDescent="0.25">
      <c r="A1" s="3" t="s">
        <v>71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116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90947460</v>
      </c>
      <c r="C7" s="8">
        <v>90946761</v>
      </c>
      <c r="D7" s="6">
        <f>10818949.8</f>
        <v>10818949.800000001</v>
      </c>
      <c r="E7" s="6">
        <v>1427496.62</v>
      </c>
      <c r="F7" s="6">
        <v>1406084.15</v>
      </c>
      <c r="G7" s="6">
        <v>3492261.17</v>
      </c>
      <c r="H7" s="6">
        <v>368111.61</v>
      </c>
      <c r="I7" s="6">
        <v>-1619.16</v>
      </c>
      <c r="J7" s="6">
        <v>238918.44</v>
      </c>
      <c r="K7" s="6">
        <v>67962.14</v>
      </c>
      <c r="L7" s="6">
        <v>688740.48</v>
      </c>
      <c r="M7" s="6">
        <v>1427496.62</v>
      </c>
      <c r="N7" s="6">
        <v>1583635.46</v>
      </c>
      <c r="O7" s="6">
        <v>-97076.62</v>
      </c>
      <c r="P7" s="6">
        <v>276452.43</v>
      </c>
      <c r="Q7" s="6">
        <v>4905.49</v>
      </c>
      <c r="R7" s="6">
        <v>323747.65999999997</v>
      </c>
      <c r="S7" s="6">
        <v>38483.24</v>
      </c>
    </row>
    <row r="8" spans="1:19" x14ac:dyDescent="0.25">
      <c r="A8" t="s">
        <v>36</v>
      </c>
      <c r="B8" s="8">
        <v>40118</v>
      </c>
      <c r="C8" s="8">
        <v>0</v>
      </c>
      <c r="D8" s="6">
        <v>5646.13</v>
      </c>
      <c r="E8" s="6">
        <v>629.86</v>
      </c>
      <c r="F8" s="6">
        <v>620.41</v>
      </c>
      <c r="G8" s="6">
        <v>1435.49</v>
      </c>
      <c r="H8" s="6">
        <v>145.93</v>
      </c>
      <c r="I8" s="6">
        <v>0</v>
      </c>
      <c r="J8" s="6">
        <v>116.09</v>
      </c>
      <c r="K8" s="6">
        <v>29.84</v>
      </c>
      <c r="L8" s="6">
        <v>285.08999999999997</v>
      </c>
      <c r="M8" s="6">
        <v>629.86</v>
      </c>
      <c r="N8" s="6">
        <v>633.36</v>
      </c>
      <c r="O8" s="6">
        <v>-36.44</v>
      </c>
      <c r="P8" s="6">
        <v>119.19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138.1</v>
      </c>
      <c r="E9" s="6">
        <v>19.149999999999999</v>
      </c>
      <c r="F9" s="6">
        <v>18.86</v>
      </c>
      <c r="G9" s="6">
        <v>17.75</v>
      </c>
      <c r="H9" s="6">
        <v>1.22</v>
      </c>
      <c r="I9" s="6">
        <v>-0.02</v>
      </c>
      <c r="J9" s="6">
        <v>0.9</v>
      </c>
      <c r="K9" s="6">
        <v>0.24</v>
      </c>
      <c r="L9" s="6">
        <v>2.39</v>
      </c>
      <c r="M9" s="6">
        <v>19.149999999999999</v>
      </c>
      <c r="N9" s="6">
        <v>5.24</v>
      </c>
      <c r="O9" s="6">
        <v>-0.8</v>
      </c>
      <c r="P9" s="6">
        <v>3.71</v>
      </c>
      <c r="Q9" s="6">
        <v>0.02</v>
      </c>
      <c r="R9" s="6">
        <v>4.74</v>
      </c>
      <c r="S9" s="6">
        <v>0.11</v>
      </c>
    </row>
    <row r="10" spans="1:19" x14ac:dyDescent="0.25">
      <c r="A10" t="s">
        <v>38</v>
      </c>
      <c r="B10" s="8">
        <v>805769777</v>
      </c>
      <c r="C10" s="8">
        <v>805329088</v>
      </c>
      <c r="D10" s="6">
        <v>62944435.600000001</v>
      </c>
      <c r="E10" s="6">
        <v>12644709.099999998</v>
      </c>
      <c r="F10" s="6">
        <v>12455038.460349999</v>
      </c>
      <c r="G10" s="6">
        <v>20268657.049999997</v>
      </c>
      <c r="H10" s="6">
        <v>2228189.14</v>
      </c>
      <c r="I10" s="6">
        <v>-14504.41</v>
      </c>
      <c r="J10" s="6">
        <v>1830081.68</v>
      </c>
      <c r="K10" s="6">
        <v>432724.25</v>
      </c>
      <c r="L10" s="6">
        <v>4204396.2999999989</v>
      </c>
      <c r="M10" s="6">
        <v>12644709.099999998</v>
      </c>
      <c r="N10" s="6">
        <v>9626256.8399999999</v>
      </c>
      <c r="O10" s="6">
        <v>-462552.12</v>
      </c>
      <c r="P10" s="6">
        <v>1114803.5899999999</v>
      </c>
      <c r="Q10" s="6">
        <v>30257.7</v>
      </c>
      <c r="R10" s="6">
        <v>1047064.98</v>
      </c>
      <c r="S10" s="6">
        <v>231939.09999999998</v>
      </c>
    </row>
    <row r="11" spans="1:19" x14ac:dyDescent="0.25">
      <c r="A11" t="s">
        <v>39</v>
      </c>
      <c r="B11" s="8">
        <v>96240</v>
      </c>
      <c r="C11" s="8">
        <v>0</v>
      </c>
      <c r="D11" s="6">
        <v>9682.2800000000007</v>
      </c>
      <c r="E11" s="6">
        <v>1510.19</v>
      </c>
      <c r="F11" s="6">
        <v>1487.54</v>
      </c>
      <c r="G11" s="6">
        <v>1399.99</v>
      </c>
      <c r="H11" s="6">
        <v>96.05</v>
      </c>
      <c r="I11" s="6">
        <v>-1.74</v>
      </c>
      <c r="J11" s="6">
        <v>70.540000000000006</v>
      </c>
      <c r="K11" s="6">
        <v>19.34</v>
      </c>
      <c r="L11" s="6">
        <v>188.15</v>
      </c>
      <c r="M11" s="6">
        <v>1510.19</v>
      </c>
      <c r="N11" s="6">
        <v>413.04</v>
      </c>
      <c r="O11" s="6">
        <v>-63.12</v>
      </c>
      <c r="P11" s="6">
        <v>293.37</v>
      </c>
      <c r="Q11" s="6">
        <v>1.35</v>
      </c>
      <c r="R11" s="6">
        <v>374.28</v>
      </c>
      <c r="S11" s="6">
        <v>8.73</v>
      </c>
    </row>
    <row r="12" spans="1:19" x14ac:dyDescent="0.25">
      <c r="A12" t="s">
        <v>40</v>
      </c>
      <c r="B12" s="8">
        <v>432622138</v>
      </c>
      <c r="C12" s="8">
        <v>433983838</v>
      </c>
      <c r="D12" s="6">
        <v>41723779.109999999</v>
      </c>
      <c r="E12" s="6">
        <v>6798167.8099999996</v>
      </c>
      <c r="F12" s="6">
        <v>6696195.2800000003</v>
      </c>
      <c r="G12" s="6">
        <v>11590741.15</v>
      </c>
      <c r="H12" s="6">
        <v>1233945.58</v>
      </c>
      <c r="I12" s="6">
        <v>-7796.21</v>
      </c>
      <c r="J12" s="6">
        <v>857040.19</v>
      </c>
      <c r="K12" s="6">
        <v>224440.24</v>
      </c>
      <c r="L12" s="6">
        <v>2262672.12</v>
      </c>
      <c r="M12" s="6">
        <v>6798167.8099999996</v>
      </c>
      <c r="N12" s="6">
        <v>5307564.4800000004</v>
      </c>
      <c r="O12" s="6">
        <v>-222682.35</v>
      </c>
      <c r="P12" s="6">
        <v>1093500.4900000002</v>
      </c>
      <c r="Q12" s="6">
        <v>13006.86</v>
      </c>
      <c r="R12" s="6">
        <v>698636.33</v>
      </c>
      <c r="S12" s="6">
        <v>130413.42</v>
      </c>
    </row>
    <row r="13" spans="1:19" x14ac:dyDescent="0.25">
      <c r="A13" t="s">
        <v>69</v>
      </c>
      <c r="B13" s="8">
        <v>0</v>
      </c>
      <c r="C13" s="8">
        <v>0</v>
      </c>
      <c r="D13" s="6">
        <v>17.5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472174</v>
      </c>
      <c r="C14" s="8">
        <v>472174</v>
      </c>
      <c r="D14" s="6">
        <v>40893.949999999997</v>
      </c>
      <c r="E14" s="6">
        <v>7409.4</v>
      </c>
      <c r="F14" s="6">
        <v>7298.25</v>
      </c>
      <c r="G14" s="6">
        <v>6868.18</v>
      </c>
      <c r="H14" s="6">
        <v>471.28</v>
      </c>
      <c r="I14" s="6">
        <v>-8.44</v>
      </c>
      <c r="J14" s="6">
        <v>346.13</v>
      </c>
      <c r="K14" s="6">
        <v>94.85</v>
      </c>
      <c r="L14" s="6">
        <v>923.08</v>
      </c>
      <c r="M14" s="6">
        <v>7409.4</v>
      </c>
      <c r="N14" s="6">
        <v>2026.49</v>
      </c>
      <c r="O14" s="6">
        <v>-309.7</v>
      </c>
      <c r="P14" s="6">
        <v>1439.6299999999999</v>
      </c>
      <c r="Q14" s="6">
        <v>6.55</v>
      </c>
      <c r="R14" s="6">
        <v>1835.41</v>
      </c>
      <c r="S14" s="6">
        <v>42.9</v>
      </c>
    </row>
    <row r="15" spans="1:19" x14ac:dyDescent="0.25">
      <c r="A15" t="s">
        <v>42</v>
      </c>
      <c r="B15" s="8">
        <v>286432</v>
      </c>
      <c r="C15" s="8">
        <v>286432</v>
      </c>
      <c r="D15" s="6">
        <v>19808.650000000001</v>
      </c>
      <c r="E15" s="6">
        <v>4494.71</v>
      </c>
      <c r="F15" s="6">
        <v>4427.28</v>
      </c>
      <c r="G15" s="6">
        <v>3442.16</v>
      </c>
      <c r="H15" s="6">
        <v>253.59</v>
      </c>
      <c r="I15" s="6">
        <v>-4.9800000000000004</v>
      </c>
      <c r="J15" s="6">
        <v>207.14</v>
      </c>
      <c r="K15" s="6">
        <v>50.75</v>
      </c>
      <c r="L15" s="6">
        <v>486.99</v>
      </c>
      <c r="M15" s="6">
        <v>4494.71</v>
      </c>
      <c r="N15" s="6">
        <v>1090.24</v>
      </c>
      <c r="O15" s="6">
        <v>-368.33</v>
      </c>
      <c r="P15" s="6">
        <v>873.2</v>
      </c>
      <c r="Q15" s="6">
        <v>5.81</v>
      </c>
      <c r="R15" s="6">
        <v>821.11</v>
      </c>
      <c r="S15" s="6">
        <v>26.64</v>
      </c>
    </row>
    <row r="16" spans="1:19" x14ac:dyDescent="0.25">
      <c r="A16" t="s">
        <v>43</v>
      </c>
      <c r="B16" s="8">
        <v>264701</v>
      </c>
      <c r="C16" s="8">
        <v>264701</v>
      </c>
      <c r="D16" s="6">
        <v>39730.629999999997</v>
      </c>
      <c r="E16" s="6">
        <v>4153.8900000000003</v>
      </c>
      <c r="F16" s="6">
        <v>4091.58</v>
      </c>
      <c r="G16" s="6">
        <v>9509.0400000000009</v>
      </c>
      <c r="H16" s="6">
        <v>971.93</v>
      </c>
      <c r="I16" s="6">
        <v>-2.66</v>
      </c>
      <c r="J16" s="6">
        <v>776.12</v>
      </c>
      <c r="K16" s="6">
        <v>190.78</v>
      </c>
      <c r="L16" s="6">
        <v>1859.23</v>
      </c>
      <c r="M16" s="6">
        <v>4153.8900000000003</v>
      </c>
      <c r="N16" s="6">
        <v>4180.88</v>
      </c>
      <c r="O16" s="6">
        <v>-228.59</v>
      </c>
      <c r="P16" s="6">
        <v>805.14</v>
      </c>
      <c r="Q16" s="6">
        <v>11.58</v>
      </c>
      <c r="R16" s="6">
        <v>841.74</v>
      </c>
      <c r="S16" s="6">
        <v>102.89</v>
      </c>
    </row>
    <row r="17" spans="1:19" x14ac:dyDescent="0.25">
      <c r="A17" t="s">
        <v>44</v>
      </c>
      <c r="B17" s="8">
        <v>873496304</v>
      </c>
      <c r="C17" s="8">
        <v>873455124</v>
      </c>
      <c r="D17" s="6">
        <f>100141831.16+6425</f>
        <v>100148256.16</v>
      </c>
      <c r="E17" s="6">
        <v>13706015.17</v>
      </c>
      <c r="F17" s="6">
        <v>13500424.84</v>
      </c>
      <c r="G17" s="6">
        <v>29967852.690000001</v>
      </c>
      <c r="H17" s="6">
        <v>3008738.73</v>
      </c>
      <c r="I17" s="6">
        <v>-15715.74</v>
      </c>
      <c r="J17" s="6">
        <v>1697440.61</v>
      </c>
      <c r="K17" s="6">
        <v>560861.15</v>
      </c>
      <c r="L17" s="6">
        <v>5748428.96</v>
      </c>
      <c r="M17" s="6">
        <v>13706015.17</v>
      </c>
      <c r="N17" s="6">
        <v>12941786.640000001</v>
      </c>
      <c r="O17" s="6">
        <v>-886722.9</v>
      </c>
      <c r="P17" s="6">
        <v>3352077.9200000004</v>
      </c>
      <c r="Q17" s="6">
        <v>41039.269999999997</v>
      </c>
      <c r="R17" s="6">
        <v>3201925.71</v>
      </c>
      <c r="S17" s="6">
        <v>317992.34000000003</v>
      </c>
    </row>
    <row r="18" spans="1:19" x14ac:dyDescent="0.25">
      <c r="A18" t="s">
        <v>45</v>
      </c>
      <c r="B18" s="8">
        <v>3207147</v>
      </c>
      <c r="C18" s="8">
        <v>0</v>
      </c>
      <c r="D18" s="6">
        <v>600212.96</v>
      </c>
      <c r="E18" s="6">
        <v>50327.31</v>
      </c>
      <c r="F18" s="6">
        <v>49572.41</v>
      </c>
      <c r="G18" s="6">
        <v>39145.83</v>
      </c>
      <c r="H18" s="6">
        <v>3305.78</v>
      </c>
      <c r="I18" s="6">
        <v>-57.15</v>
      </c>
      <c r="J18" s="6">
        <v>2723.18</v>
      </c>
      <c r="K18" s="6">
        <v>628.99</v>
      </c>
      <c r="L18" s="6">
        <v>6363.06</v>
      </c>
      <c r="M18" s="6">
        <v>50327.31</v>
      </c>
      <c r="N18" s="6">
        <v>14226.49</v>
      </c>
      <c r="O18" s="6">
        <v>-8708.51</v>
      </c>
      <c r="P18" s="6">
        <v>9771.99</v>
      </c>
      <c r="Q18" s="6">
        <v>43.89</v>
      </c>
      <c r="R18" s="6">
        <v>10502.02</v>
      </c>
      <c r="S18" s="6">
        <v>346.09</v>
      </c>
    </row>
    <row r="19" spans="1:19" x14ac:dyDescent="0.25">
      <c r="A19" t="s">
        <v>46</v>
      </c>
      <c r="B19" s="8">
        <v>531945</v>
      </c>
      <c r="C19" s="8">
        <v>0</v>
      </c>
      <c r="D19" s="6">
        <v>57365.63</v>
      </c>
      <c r="E19" s="6">
        <v>8339.9500000000007</v>
      </c>
      <c r="F19" s="6">
        <v>8214.85</v>
      </c>
      <c r="G19" s="6">
        <v>19078.55</v>
      </c>
      <c r="H19" s="6">
        <v>1965.8</v>
      </c>
      <c r="I19" s="6">
        <v>0</v>
      </c>
      <c r="J19" s="6">
        <v>1539.41</v>
      </c>
      <c r="K19" s="6">
        <v>391.24</v>
      </c>
      <c r="L19" s="6">
        <v>3728.17</v>
      </c>
      <c r="M19" s="6">
        <v>8339.9500000000007</v>
      </c>
      <c r="N19" s="6">
        <v>8388.11</v>
      </c>
      <c r="O19" s="6">
        <v>-440.49</v>
      </c>
      <c r="P19" s="6">
        <v>1586.23</v>
      </c>
      <c r="Q19" s="6">
        <v>2.9</v>
      </c>
      <c r="R19" s="6">
        <v>1702.88</v>
      </c>
      <c r="S19" s="6">
        <v>214.3</v>
      </c>
    </row>
    <row r="20" spans="1:19" x14ac:dyDescent="0.25">
      <c r="A20" t="s">
        <v>47</v>
      </c>
      <c r="B20" s="8">
        <v>8729019</v>
      </c>
      <c r="C20" s="8">
        <v>762422</v>
      </c>
      <c r="D20" s="6">
        <v>623309.99</v>
      </c>
      <c r="E20" s="6">
        <v>136947.49</v>
      </c>
      <c r="F20" s="6">
        <v>134893.31</v>
      </c>
      <c r="G20" s="6">
        <v>104555.16</v>
      </c>
      <c r="H20" s="6">
        <v>7787.2</v>
      </c>
      <c r="I20" s="6">
        <v>-74.88</v>
      </c>
      <c r="J20" s="6">
        <v>6341.96</v>
      </c>
      <c r="K20" s="6">
        <v>1573.83</v>
      </c>
      <c r="L20" s="6">
        <v>14920.27</v>
      </c>
      <c r="M20" s="6">
        <v>136947.49</v>
      </c>
      <c r="N20" s="6">
        <v>33251.9</v>
      </c>
      <c r="O20" s="6">
        <f>-11135.34+0.12</f>
        <v>-11135.22</v>
      </c>
      <c r="P20" s="6">
        <v>26102.41</v>
      </c>
      <c r="Q20" s="6">
        <v>80.61</v>
      </c>
      <c r="R20" s="6">
        <v>24927.46</v>
      </c>
      <c r="S20" s="6">
        <v>779.62</v>
      </c>
    </row>
    <row r="21" spans="1:19" x14ac:dyDescent="0.25">
      <c r="A21" t="s">
        <v>48</v>
      </c>
      <c r="B21" s="8">
        <v>241</v>
      </c>
      <c r="C21" s="8">
        <v>0</v>
      </c>
      <c r="D21" s="6">
        <v>19.29</v>
      </c>
      <c r="E21" s="6">
        <v>3.76</v>
      </c>
      <c r="F21" s="6">
        <v>3.7</v>
      </c>
      <c r="G21" s="6">
        <v>8.64</v>
      </c>
      <c r="H21" s="6">
        <v>0.87</v>
      </c>
      <c r="I21" s="6">
        <v>0</v>
      </c>
      <c r="J21" s="6">
        <v>0.72</v>
      </c>
      <c r="K21" s="6">
        <v>0.19</v>
      </c>
      <c r="L21" s="6">
        <v>1.68</v>
      </c>
      <c r="M21" s="6">
        <v>3.76</v>
      </c>
      <c r="N21" s="6">
        <v>3.81</v>
      </c>
      <c r="O21" s="6">
        <v>-0.2</v>
      </c>
      <c r="P21" s="6">
        <v>0.71</v>
      </c>
      <c r="Q21" s="6">
        <v>0</v>
      </c>
      <c r="R21" s="6">
        <v>0.77</v>
      </c>
      <c r="S21" s="6">
        <v>0.09</v>
      </c>
    </row>
    <row r="22" spans="1:19" x14ac:dyDescent="0.25">
      <c r="A22" t="s">
        <v>49</v>
      </c>
      <c r="B22" s="8">
        <v>12710384</v>
      </c>
      <c r="C22" s="8">
        <v>12710384</v>
      </c>
      <c r="D22" s="6">
        <v>1089596.83</v>
      </c>
      <c r="E22" s="6">
        <v>199479.08</v>
      </c>
      <c r="F22" s="6">
        <v>196486.88</v>
      </c>
      <c r="G22" s="6">
        <v>280864.7</v>
      </c>
      <c r="H22" s="6">
        <v>27712.32</v>
      </c>
      <c r="I22" s="6">
        <v>-228.37</v>
      </c>
      <c r="J22" s="6">
        <v>20517.28</v>
      </c>
      <c r="K22" s="6">
        <v>5326.5</v>
      </c>
      <c r="L22" s="6">
        <v>53645.09</v>
      </c>
      <c r="M22" s="6">
        <v>199479.08</v>
      </c>
      <c r="N22" s="6">
        <v>119227.44</v>
      </c>
      <c r="O22" s="6">
        <v>-6203.48</v>
      </c>
      <c r="P22" s="6">
        <v>37044.83</v>
      </c>
      <c r="Q22" s="6">
        <v>381.06</v>
      </c>
      <c r="R22" s="6">
        <v>20531.03</v>
      </c>
      <c r="S22" s="6">
        <v>2911</v>
      </c>
    </row>
    <row r="23" spans="1:19" x14ac:dyDescent="0.25">
      <c r="A23" s="16" t="s">
        <v>51</v>
      </c>
      <c r="B23" s="8">
        <v>98782509</v>
      </c>
      <c r="C23" s="8">
        <v>98782509</v>
      </c>
      <c r="D23" s="6">
        <v>3618551.97</v>
      </c>
      <c r="E23" s="6">
        <v>1550095.13</v>
      </c>
      <c r="F23" s="6">
        <v>1526843.7</v>
      </c>
      <c r="G23" s="6">
        <v>264704.43</v>
      </c>
      <c r="H23" s="6">
        <v>29134.080000000002</v>
      </c>
      <c r="I23" s="6">
        <v>-1778.09</v>
      </c>
      <c r="J23" s="6">
        <v>22965.119999999999</v>
      </c>
      <c r="K23" s="6">
        <v>5443.2</v>
      </c>
      <c r="L23" s="6">
        <v>55637.279999999999</v>
      </c>
      <c r="M23" s="6">
        <v>1550095.13</v>
      </c>
      <c r="N23" s="6">
        <v>125323.2</v>
      </c>
      <c r="O23" s="6">
        <v>-10174.6</v>
      </c>
      <c r="P23" s="6">
        <v>5624.64</v>
      </c>
      <c r="Q23" s="6">
        <v>557.28</v>
      </c>
      <c r="R23" s="6">
        <v>28913.759999999998</v>
      </c>
      <c r="S23" s="6">
        <v>3058.56</v>
      </c>
    </row>
    <row r="24" spans="1:19" x14ac:dyDescent="0.25">
      <c r="A24" s="16" t="s">
        <v>52</v>
      </c>
      <c r="B24" s="8">
        <v>0</v>
      </c>
      <c r="C24" s="8">
        <v>0</v>
      </c>
      <c r="D24" s="6">
        <v>166606.97</v>
      </c>
      <c r="E24" s="6">
        <v>37246.97</v>
      </c>
      <c r="F24" s="6">
        <v>36688.269999999997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37246.97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</row>
    <row r="25" spans="1:19" x14ac:dyDescent="0.25">
      <c r="A25" s="16" t="s">
        <v>53</v>
      </c>
      <c r="B25" s="8">
        <v>0</v>
      </c>
      <c r="C25" s="8">
        <v>0</v>
      </c>
      <c r="D25" s="6">
        <v>1392600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s="16" t="s">
        <v>54</v>
      </c>
      <c r="B26" s="8">
        <v>11508000</v>
      </c>
      <c r="C26" s="8">
        <v>11508000</v>
      </c>
      <c r="D26" s="6">
        <v>727726.62</v>
      </c>
      <c r="E26" s="6">
        <v>180583.54</v>
      </c>
      <c r="F26" s="6">
        <v>177874.79</v>
      </c>
      <c r="G26" s="6">
        <v>166543.78</v>
      </c>
      <c r="H26" s="6">
        <v>19529.080000000002</v>
      </c>
      <c r="I26" s="6">
        <v>-207.14</v>
      </c>
      <c r="J26" s="6">
        <v>14454.05</v>
      </c>
      <c r="K26" s="6">
        <v>4246.45</v>
      </c>
      <c r="L26" s="6">
        <v>36514.879999999997</v>
      </c>
      <c r="M26" s="6">
        <v>180583.54</v>
      </c>
      <c r="N26" s="6">
        <v>84008.4</v>
      </c>
      <c r="O26" s="6">
        <v>-2566.2800000000002</v>
      </c>
      <c r="P26" s="6">
        <v>4994.47</v>
      </c>
      <c r="Q26" s="6">
        <v>184.13</v>
      </c>
      <c r="R26" s="6">
        <v>3337.32</v>
      </c>
      <c r="S26" s="6">
        <v>2048.42</v>
      </c>
    </row>
    <row r="27" spans="1:19" x14ac:dyDescent="0.25">
      <c r="A27" s="16" t="s">
        <v>55</v>
      </c>
      <c r="B27" s="8">
        <v>5823602</v>
      </c>
      <c r="C27" s="8">
        <v>5823602</v>
      </c>
      <c r="D27" s="6">
        <v>355155.55</v>
      </c>
      <c r="E27" s="6">
        <v>0</v>
      </c>
      <c r="F27" s="6">
        <v>0</v>
      </c>
      <c r="G27" s="6">
        <v>84383.99</v>
      </c>
      <c r="H27" s="6">
        <v>9882.65</v>
      </c>
      <c r="I27" s="6">
        <v>0</v>
      </c>
      <c r="J27" s="6">
        <v>7314.44</v>
      </c>
      <c r="K27" s="6">
        <v>2148.91</v>
      </c>
      <c r="L27" s="6">
        <v>18478.29</v>
      </c>
      <c r="M27" s="6">
        <v>0</v>
      </c>
      <c r="N27" s="6">
        <v>42512.3</v>
      </c>
      <c r="O27" s="6">
        <v>-1298.6600000000001</v>
      </c>
      <c r="P27" s="6">
        <v>2527.44</v>
      </c>
      <c r="Q27" s="6">
        <v>93.18</v>
      </c>
      <c r="R27" s="6">
        <v>1688.84</v>
      </c>
      <c r="S27" s="6">
        <v>1036.5999999999999</v>
      </c>
    </row>
    <row r="28" spans="1:19" x14ac:dyDescent="0.25">
      <c r="A28" s="16" t="s">
        <v>56</v>
      </c>
      <c r="B28" s="8">
        <v>8514360</v>
      </c>
      <c r="C28" s="8">
        <v>8514360</v>
      </c>
      <c r="D28" s="6">
        <v>261945.85</v>
      </c>
      <c r="E28" s="6">
        <v>0</v>
      </c>
      <c r="F28" s="6">
        <v>0</v>
      </c>
      <c r="G28" s="6">
        <v>27603.55</v>
      </c>
      <c r="H28" s="6">
        <v>0</v>
      </c>
      <c r="I28" s="6">
        <v>0</v>
      </c>
      <c r="J28" s="6">
        <v>19336.11</v>
      </c>
      <c r="K28" s="6">
        <v>4572.21</v>
      </c>
      <c r="L28" s="6">
        <v>0</v>
      </c>
      <c r="M28" s="6">
        <v>0</v>
      </c>
      <c r="N28" s="6">
        <v>0</v>
      </c>
      <c r="O28" s="6">
        <v>0</v>
      </c>
      <c r="P28" s="6">
        <v>3695.23</v>
      </c>
      <c r="Q28" s="6">
        <v>0</v>
      </c>
      <c r="R28" s="6">
        <v>0</v>
      </c>
      <c r="S28" s="6">
        <v>0</v>
      </c>
    </row>
    <row r="29" spans="1:19" x14ac:dyDescent="0.25">
      <c r="A29" s="16" t="s">
        <v>57</v>
      </c>
      <c r="B29" s="8">
        <v>35177760</v>
      </c>
      <c r="C29" s="8">
        <v>35177760</v>
      </c>
      <c r="D29" s="6">
        <v>2186807.17</v>
      </c>
      <c r="E29" s="6">
        <v>552009.41</v>
      </c>
      <c r="F29" s="6">
        <v>543729.27</v>
      </c>
      <c r="G29" s="6">
        <v>707363.62</v>
      </c>
      <c r="H29" s="6">
        <v>82757.649999999994</v>
      </c>
      <c r="I29" s="6">
        <v>-633.20000000000005</v>
      </c>
      <c r="J29" s="6">
        <v>79888.69</v>
      </c>
      <c r="K29" s="6">
        <v>18890.46</v>
      </c>
      <c r="L29" s="6">
        <v>156154.45000000001</v>
      </c>
      <c r="M29" s="6">
        <v>552009.41</v>
      </c>
      <c r="N29" s="6">
        <v>357529.9</v>
      </c>
      <c r="O29" s="6">
        <v>-20192.03</v>
      </c>
      <c r="P29" s="6">
        <v>15267.15</v>
      </c>
      <c r="Q29" s="6">
        <v>1123.69</v>
      </c>
      <c r="R29" s="6">
        <v>7962.35</v>
      </c>
      <c r="S29" s="6">
        <v>8614.51</v>
      </c>
    </row>
    <row r="30" spans="1:19" x14ac:dyDescent="0.25">
      <c r="A30" s="16" t="s">
        <v>58</v>
      </c>
      <c r="B30" s="8">
        <v>13787114</v>
      </c>
      <c r="C30" s="8">
        <v>13787114</v>
      </c>
      <c r="D30" s="6">
        <v>983317.54</v>
      </c>
      <c r="E30" s="6">
        <v>216347.39</v>
      </c>
      <c r="F30" s="6">
        <v>213102.18</v>
      </c>
      <c r="G30" s="6">
        <v>293411.71999999997</v>
      </c>
      <c r="H30" s="6">
        <v>33597.46</v>
      </c>
      <c r="I30" s="6">
        <v>-248.17</v>
      </c>
      <c r="J30" s="6">
        <v>31310.54</v>
      </c>
      <c r="K30" s="6">
        <v>7403.68</v>
      </c>
      <c r="L30" s="6">
        <v>63394.66</v>
      </c>
      <c r="M30" s="6">
        <v>216347.39</v>
      </c>
      <c r="N30" s="6">
        <v>145147.87</v>
      </c>
      <c r="O30" s="6">
        <v>-7913.8</v>
      </c>
      <c r="P30" s="6">
        <v>5983.61</v>
      </c>
      <c r="Q30" s="6">
        <v>456.19</v>
      </c>
      <c r="R30" s="6">
        <v>10782.41</v>
      </c>
      <c r="S30" s="6">
        <v>3497.27</v>
      </c>
    </row>
    <row r="31" spans="1:19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B32" s="19">
        <f t="shared" ref="B32:S32" si="0">SUM(B6:B31)</f>
        <v>2402768645</v>
      </c>
      <c r="C32" s="19">
        <f t="shared" si="0"/>
        <v>2391804269</v>
      </c>
      <c r="D32" s="20">
        <f t="shared" si="0"/>
        <v>227814554.28</v>
      </c>
      <c r="E32" s="20">
        <f t="shared" si="0"/>
        <v>37525985.93</v>
      </c>
      <c r="F32" s="20">
        <f t="shared" si="0"/>
        <v>36963096.010350011</v>
      </c>
      <c r="G32" s="20">
        <f t="shared" si="0"/>
        <v>67329848.639999986</v>
      </c>
      <c r="H32" s="20">
        <f t="shared" si="0"/>
        <v>7056597.9500000011</v>
      </c>
      <c r="I32" s="20">
        <f t="shared" si="0"/>
        <v>-42880.359999999993</v>
      </c>
      <c r="J32" s="20">
        <f t="shared" si="0"/>
        <v>4831389.3400000008</v>
      </c>
      <c r="K32" s="20">
        <f t="shared" si="0"/>
        <v>1336999.2399999998</v>
      </c>
      <c r="L32" s="20">
        <f t="shared" si="0"/>
        <v>13316820.619999997</v>
      </c>
      <c r="M32" s="20">
        <f t="shared" si="0"/>
        <v>37525985.93</v>
      </c>
      <c r="N32" s="20">
        <f t="shared" si="0"/>
        <v>30397212.089999996</v>
      </c>
      <c r="O32" s="20">
        <f t="shared" si="0"/>
        <v>-1738674.2399999998</v>
      </c>
      <c r="P32" s="20">
        <f t="shared" si="0"/>
        <v>5952967.3800000027</v>
      </c>
      <c r="Q32" s="20">
        <f t="shared" si="0"/>
        <v>92157.56</v>
      </c>
      <c r="R32" s="20">
        <f t="shared" si="0"/>
        <v>5385726.7599999988</v>
      </c>
      <c r="S32" s="20">
        <f t="shared" si="0"/>
        <v>741532.30000000016</v>
      </c>
    </row>
  </sheetData>
  <printOptions headings="1"/>
  <pageMargins left="0.7" right="0.7" top="0.75" bottom="0.75" header="0.3" footer="0.3"/>
  <pageSetup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F175-17E3-4C1C-989A-63785AB85B16}">
  <sheetPr>
    <pageSetUpPr fitToPage="1"/>
  </sheetPr>
  <dimension ref="A1:S32"/>
  <sheetViews>
    <sheetView topLeftCell="K1" zoomScaleNormal="100" workbookViewId="0">
      <selection activeCell="S2" sqref="S2"/>
    </sheetView>
  </sheetViews>
  <sheetFormatPr defaultRowHeight="15" x14ac:dyDescent="0.25"/>
  <cols>
    <col min="1" max="1" width="21.7109375" bestFit="1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25" width="9.140625" customWidth="1"/>
  </cols>
  <sheetData>
    <row r="1" spans="1:19" x14ac:dyDescent="0.25">
      <c r="A1" s="3" t="s">
        <v>72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117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97521609</v>
      </c>
      <c r="C7" s="8">
        <v>97520910</v>
      </c>
      <c r="D7" s="6">
        <v>11795481.35</v>
      </c>
      <c r="E7" s="6">
        <v>1410065.18</v>
      </c>
      <c r="F7" s="6">
        <v>1388914.18</v>
      </c>
      <c r="G7" s="6">
        <v>4164927.34</v>
      </c>
      <c r="H7" s="6">
        <v>394609.07</v>
      </c>
      <c r="I7" s="6">
        <v>-1736.88</v>
      </c>
      <c r="J7" s="6">
        <v>459659.31</v>
      </c>
      <c r="K7" s="6">
        <v>72853.7</v>
      </c>
      <c r="L7" s="6">
        <v>738305.39</v>
      </c>
      <c r="M7" s="6">
        <v>1410065.18</v>
      </c>
      <c r="N7" s="6">
        <v>1697620.57</v>
      </c>
      <c r="O7" s="6">
        <v>-104067.73</v>
      </c>
      <c r="P7" s="6">
        <v>513928.45000000007</v>
      </c>
      <c r="Q7" s="6">
        <v>5254.19</v>
      </c>
      <c r="R7" s="6">
        <v>347247.06</v>
      </c>
      <c r="S7" s="6">
        <v>41254.21</v>
      </c>
    </row>
    <row r="8" spans="1:19" x14ac:dyDescent="0.25">
      <c r="A8" t="s">
        <v>36</v>
      </c>
      <c r="B8" s="8">
        <v>40118</v>
      </c>
      <c r="C8" s="8">
        <v>0</v>
      </c>
      <c r="D8" s="6">
        <v>5759.12</v>
      </c>
      <c r="E8" s="6">
        <v>583.54999999999995</v>
      </c>
      <c r="F8" s="6">
        <v>574.79999999999995</v>
      </c>
      <c r="G8" s="6">
        <v>1594.79</v>
      </c>
      <c r="H8" s="6">
        <v>145.93</v>
      </c>
      <c r="I8" s="6">
        <v>0</v>
      </c>
      <c r="J8" s="6">
        <v>182.37</v>
      </c>
      <c r="K8" s="6">
        <v>29.84</v>
      </c>
      <c r="L8" s="6">
        <v>285.08999999999997</v>
      </c>
      <c r="M8" s="6">
        <v>583.54999999999995</v>
      </c>
      <c r="N8" s="6">
        <v>633.36</v>
      </c>
      <c r="O8" s="6">
        <v>-36.44</v>
      </c>
      <c r="P8" s="6">
        <v>212.20999999999998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139.91999999999999</v>
      </c>
      <c r="E9" s="6">
        <v>17.64</v>
      </c>
      <c r="F9" s="6">
        <v>17.38</v>
      </c>
      <c r="G9" s="6">
        <v>21.08</v>
      </c>
      <c r="H9" s="6">
        <v>1.22</v>
      </c>
      <c r="I9" s="6">
        <v>-0.02</v>
      </c>
      <c r="J9" s="6">
        <v>1.5</v>
      </c>
      <c r="K9" s="6">
        <v>0.24</v>
      </c>
      <c r="L9" s="6">
        <v>2.39</v>
      </c>
      <c r="M9" s="6">
        <v>17.64</v>
      </c>
      <c r="N9" s="6">
        <v>5.24</v>
      </c>
      <c r="O9" s="6">
        <v>-0.8</v>
      </c>
      <c r="P9" s="6">
        <v>6.4399999999999995</v>
      </c>
      <c r="Q9" s="6">
        <v>0.02</v>
      </c>
      <c r="R9" s="6">
        <v>4.74</v>
      </c>
      <c r="S9" s="6">
        <v>0.11</v>
      </c>
    </row>
    <row r="10" spans="1:19" x14ac:dyDescent="0.25">
      <c r="A10" t="s">
        <v>38</v>
      </c>
      <c r="B10" s="8">
        <v>827376043</v>
      </c>
      <c r="C10" s="8">
        <v>826914580</v>
      </c>
      <c r="D10" s="6">
        <v>63823058.449999996</v>
      </c>
      <c r="E10" s="6">
        <v>11972954.960000001</v>
      </c>
      <c r="F10" s="6">
        <v>11793360.631800001</v>
      </c>
      <c r="G10" s="6">
        <v>21959628.919999998</v>
      </c>
      <c r="H10" s="6">
        <v>2224719.31</v>
      </c>
      <c r="I10" s="6">
        <v>-14893.470000000001</v>
      </c>
      <c r="J10" s="6">
        <v>2910472.04</v>
      </c>
      <c r="K10" s="6">
        <v>444324.13</v>
      </c>
      <c r="L10" s="6">
        <v>4197799.07</v>
      </c>
      <c r="M10" s="6">
        <v>11972954.960000001</v>
      </c>
      <c r="N10" s="6">
        <v>9611247.9699999988</v>
      </c>
      <c r="O10" s="6">
        <v>-474938.63</v>
      </c>
      <c r="P10" s="15">
        <v>1751388.5999999994</v>
      </c>
      <c r="Q10" s="6">
        <v>30207.62</v>
      </c>
      <c r="R10" s="6">
        <v>1047723.07</v>
      </c>
      <c r="S10" s="6">
        <v>231579.21</v>
      </c>
    </row>
    <row r="11" spans="1:19" x14ac:dyDescent="0.25">
      <c r="A11" t="s">
        <v>39</v>
      </c>
      <c r="B11" s="8">
        <v>96240</v>
      </c>
      <c r="C11" s="8">
        <v>0</v>
      </c>
      <c r="D11" s="6">
        <v>9827.2900000000009</v>
      </c>
      <c r="E11" s="6">
        <v>1391.54</v>
      </c>
      <c r="F11" s="6">
        <v>1370.67</v>
      </c>
      <c r="G11" s="6">
        <v>1663.65</v>
      </c>
      <c r="H11" s="6">
        <v>96.05</v>
      </c>
      <c r="I11" s="6">
        <v>-1.74</v>
      </c>
      <c r="J11" s="6">
        <v>118.97</v>
      </c>
      <c r="K11" s="6">
        <v>19.34</v>
      </c>
      <c r="L11" s="6">
        <v>188.15</v>
      </c>
      <c r="M11" s="6">
        <v>1391.54</v>
      </c>
      <c r="N11" s="6">
        <v>413.04</v>
      </c>
      <c r="O11" s="6">
        <v>-63.12</v>
      </c>
      <c r="P11" s="6">
        <v>508.6</v>
      </c>
      <c r="Q11" s="6">
        <v>1.35</v>
      </c>
      <c r="R11" s="6">
        <v>374.28</v>
      </c>
      <c r="S11" s="6">
        <v>8.73</v>
      </c>
    </row>
    <row r="12" spans="1:19" x14ac:dyDescent="0.25">
      <c r="A12" t="s">
        <v>40</v>
      </c>
      <c r="B12" s="8">
        <v>442578896</v>
      </c>
      <c r="C12" s="8">
        <v>443706159</v>
      </c>
      <c r="D12" s="6">
        <v>43454295.469999999</v>
      </c>
      <c r="E12" s="6">
        <v>6413582.04</v>
      </c>
      <c r="F12" s="6">
        <v>6317378.3499999996</v>
      </c>
      <c r="G12" s="6">
        <v>13298977.17</v>
      </c>
      <c r="H12" s="6">
        <v>1262906.6399999999</v>
      </c>
      <c r="I12" s="6">
        <v>-7980.69</v>
      </c>
      <c r="J12" s="6">
        <v>1526524.83</v>
      </c>
      <c r="K12" s="6">
        <v>229700</v>
      </c>
      <c r="L12" s="6">
        <v>2315653.4</v>
      </c>
      <c r="M12" s="6">
        <v>6413582.04</v>
      </c>
      <c r="N12" s="6">
        <v>5432104.2300000004</v>
      </c>
      <c r="O12" s="6">
        <v>-227921.08</v>
      </c>
      <c r="P12" s="6">
        <v>1901675.57</v>
      </c>
      <c r="Q12" s="6">
        <v>13305.35</v>
      </c>
      <c r="R12" s="6">
        <v>719535.21</v>
      </c>
      <c r="S12" s="6">
        <v>133473.71</v>
      </c>
    </row>
    <row r="13" spans="1:19" x14ac:dyDescent="0.25">
      <c r="A13" t="s">
        <v>69</v>
      </c>
      <c r="B13" s="8">
        <v>0</v>
      </c>
      <c r="C13" s="8">
        <v>0</v>
      </c>
      <c r="D13" s="6">
        <v>52.5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520632</v>
      </c>
      <c r="C14" s="8">
        <v>520632</v>
      </c>
      <c r="D14" s="6">
        <v>45453.62</v>
      </c>
      <c r="E14" s="6">
        <v>7527.89</v>
      </c>
      <c r="F14" s="6">
        <v>7414.98</v>
      </c>
      <c r="G14" s="6">
        <v>8999.9599999999991</v>
      </c>
      <c r="H14" s="6">
        <v>519.62</v>
      </c>
      <c r="I14" s="6">
        <v>-9.33</v>
      </c>
      <c r="J14" s="6">
        <v>643.41999999999996</v>
      </c>
      <c r="K14" s="6">
        <v>104.62</v>
      </c>
      <c r="L14" s="6">
        <v>1017.89</v>
      </c>
      <c r="M14" s="6">
        <v>7527.89</v>
      </c>
      <c r="N14" s="6">
        <v>2234.5500000000002</v>
      </c>
      <c r="O14" s="6">
        <v>-341.57</v>
      </c>
      <c r="P14" s="6">
        <v>2751.3599999999997</v>
      </c>
      <c r="Q14" s="6">
        <v>7.28</v>
      </c>
      <c r="R14" s="6">
        <v>2024.79</v>
      </c>
      <c r="S14" s="6">
        <v>47.33</v>
      </c>
    </row>
    <row r="15" spans="1:19" x14ac:dyDescent="0.25">
      <c r="A15" t="s">
        <v>42</v>
      </c>
      <c r="B15" s="8">
        <v>318094</v>
      </c>
      <c r="C15" s="8">
        <v>318094</v>
      </c>
      <c r="D15" s="6">
        <v>22157.200000000001</v>
      </c>
      <c r="E15" s="6">
        <v>4599.29</v>
      </c>
      <c r="F15" s="6">
        <v>4530.32</v>
      </c>
      <c r="G15" s="6">
        <v>4649.58</v>
      </c>
      <c r="H15" s="6">
        <v>281.61</v>
      </c>
      <c r="I15" s="6">
        <v>-5.58</v>
      </c>
      <c r="J15" s="6">
        <v>346.64</v>
      </c>
      <c r="K15" s="6">
        <v>56.33</v>
      </c>
      <c r="L15" s="6">
        <v>540.75</v>
      </c>
      <c r="M15" s="6">
        <v>4599.29</v>
      </c>
      <c r="N15" s="6">
        <v>1210.5999999999999</v>
      </c>
      <c r="O15" s="6">
        <v>-409.09</v>
      </c>
      <c r="P15" s="6">
        <v>1680.22</v>
      </c>
      <c r="Q15" s="6">
        <v>6.46</v>
      </c>
      <c r="R15" s="6">
        <v>912.05</v>
      </c>
      <c r="S15" s="6">
        <v>29.59</v>
      </c>
    </row>
    <row r="16" spans="1:19" x14ac:dyDescent="0.25">
      <c r="A16" t="s">
        <v>43</v>
      </c>
      <c r="B16" s="8">
        <v>289362</v>
      </c>
      <c r="C16" s="8">
        <v>289362</v>
      </c>
      <c r="D16" s="6">
        <v>43163.28</v>
      </c>
      <c r="E16" s="6">
        <v>4182.16</v>
      </c>
      <c r="F16" s="6">
        <v>4119.42</v>
      </c>
      <c r="G16" s="6">
        <v>11496.3</v>
      </c>
      <c r="H16" s="6">
        <v>1062.58</v>
      </c>
      <c r="I16" s="6">
        <v>-3.07</v>
      </c>
      <c r="J16" s="6">
        <v>1297.79</v>
      </c>
      <c r="K16" s="6">
        <v>208.56</v>
      </c>
      <c r="L16" s="6">
        <v>2032.47</v>
      </c>
      <c r="M16" s="6">
        <v>4182.16</v>
      </c>
      <c r="N16" s="6">
        <v>4570.43</v>
      </c>
      <c r="O16" s="6">
        <v>-249.87</v>
      </c>
      <c r="P16" s="6">
        <v>1531.01</v>
      </c>
      <c r="Q16" s="6">
        <v>12.97</v>
      </c>
      <c r="R16" s="6">
        <v>920.98</v>
      </c>
      <c r="S16" s="6">
        <v>112.45</v>
      </c>
    </row>
    <row r="17" spans="1:19" x14ac:dyDescent="0.25">
      <c r="A17" t="s">
        <v>44</v>
      </c>
      <c r="B17" s="8">
        <v>971956719</v>
      </c>
      <c r="C17" s="8">
        <v>971924375</v>
      </c>
      <c r="D17" s="6">
        <f>110398237.19+10300</f>
        <v>110408537.19</v>
      </c>
      <c r="E17" s="6">
        <v>14056746.119999999</v>
      </c>
      <c r="F17" s="6">
        <v>13845894.91</v>
      </c>
      <c r="G17" s="6">
        <v>35850145.799999997</v>
      </c>
      <c r="H17" s="6">
        <v>3347511.25</v>
      </c>
      <c r="I17" s="6">
        <v>-17477.52</v>
      </c>
      <c r="J17" s="6">
        <v>3693413</v>
      </c>
      <c r="K17" s="6">
        <v>624011.07999999996</v>
      </c>
      <c r="L17" s="6">
        <v>6395688.8099999996</v>
      </c>
      <c r="M17" s="6">
        <v>14056746.119999999</v>
      </c>
      <c r="N17" s="6">
        <v>14399001.279999999</v>
      </c>
      <c r="O17" s="6">
        <v>-986560.2</v>
      </c>
      <c r="P17" s="6">
        <v>4429258.53</v>
      </c>
      <c r="Q17" s="6">
        <v>45668.1</v>
      </c>
      <c r="R17" s="6">
        <v>3565837.09</v>
      </c>
      <c r="S17" s="6">
        <v>353794.38</v>
      </c>
    </row>
    <row r="18" spans="1:19" x14ac:dyDescent="0.25">
      <c r="A18" t="s">
        <v>45</v>
      </c>
      <c r="B18" s="8">
        <v>3195267</v>
      </c>
      <c r="C18" s="8">
        <v>0</v>
      </c>
      <c r="D18" s="6">
        <v>603173.61</v>
      </c>
      <c r="E18" s="6">
        <v>46249.7</v>
      </c>
      <c r="F18" s="6">
        <v>45555.95</v>
      </c>
      <c r="G18" s="6">
        <v>47567.519999999997</v>
      </c>
      <c r="H18" s="6">
        <v>3293.74</v>
      </c>
      <c r="I18" s="6">
        <v>-57.09</v>
      </c>
      <c r="J18" s="6">
        <v>4074.18</v>
      </c>
      <c r="K18" s="6">
        <v>626.66</v>
      </c>
      <c r="L18" s="6">
        <v>6337.3</v>
      </c>
      <c r="M18" s="6">
        <v>46249.7</v>
      </c>
      <c r="N18" s="6">
        <v>14173.17</v>
      </c>
      <c r="O18" s="6">
        <v>-8690.06</v>
      </c>
      <c r="P18" s="6">
        <v>16937.129999999997</v>
      </c>
      <c r="Q18" s="6">
        <v>43.38</v>
      </c>
      <c r="R18" s="6">
        <v>10483.86</v>
      </c>
      <c r="S18" s="6">
        <v>345.25</v>
      </c>
    </row>
    <row r="19" spans="1:19" x14ac:dyDescent="0.25">
      <c r="A19" t="s">
        <v>46</v>
      </c>
      <c r="B19" s="8">
        <v>531945</v>
      </c>
      <c r="C19" s="8">
        <v>0</v>
      </c>
      <c r="D19" s="6">
        <v>58782.99</v>
      </c>
      <c r="E19" s="6">
        <v>7685.09</v>
      </c>
      <c r="F19" s="6">
        <v>7569.81</v>
      </c>
      <c r="G19" s="6">
        <v>21150.77</v>
      </c>
      <c r="H19" s="6">
        <v>1965.8</v>
      </c>
      <c r="I19" s="6">
        <v>0</v>
      </c>
      <c r="J19" s="6">
        <v>2365.64</v>
      </c>
      <c r="K19" s="6">
        <v>391.24</v>
      </c>
      <c r="L19" s="6">
        <v>3728.17</v>
      </c>
      <c r="M19" s="6">
        <v>7685.09</v>
      </c>
      <c r="N19" s="6">
        <v>8388.11</v>
      </c>
      <c r="O19" s="6">
        <v>-440.49</v>
      </c>
      <c r="P19" s="6">
        <v>2832.2200000000003</v>
      </c>
      <c r="Q19" s="6">
        <v>2.9</v>
      </c>
      <c r="R19" s="6">
        <v>1702.88</v>
      </c>
      <c r="S19" s="6">
        <v>214.3</v>
      </c>
    </row>
    <row r="20" spans="1:19" x14ac:dyDescent="0.25">
      <c r="A20" t="s">
        <v>47</v>
      </c>
      <c r="B20" s="8">
        <v>8680998</v>
      </c>
      <c r="C20" s="8">
        <v>746597</v>
      </c>
      <c r="D20" s="6">
        <v>631166.31999999995</v>
      </c>
      <c r="E20" s="6">
        <v>125578.59</v>
      </c>
      <c r="F20" s="6">
        <v>123694.94</v>
      </c>
      <c r="G20" s="6">
        <v>125952.89</v>
      </c>
      <c r="H20" s="6">
        <v>7744.84</v>
      </c>
      <c r="I20" s="6">
        <v>-74.069999999999993</v>
      </c>
      <c r="J20" s="6">
        <v>9428.5</v>
      </c>
      <c r="K20" s="6">
        <v>1565.72</v>
      </c>
      <c r="L20" s="6">
        <v>14836.13</v>
      </c>
      <c r="M20" s="6">
        <v>125578.59</v>
      </c>
      <c r="N20" s="6">
        <v>33068.94</v>
      </c>
      <c r="O20" s="6">
        <v>-11077.24</v>
      </c>
      <c r="P20" s="6">
        <v>44790.080000000002</v>
      </c>
      <c r="Q20" s="6">
        <v>79.38</v>
      </c>
      <c r="R20" s="6">
        <v>24815.27</v>
      </c>
      <c r="S20" s="6">
        <v>775.34</v>
      </c>
    </row>
    <row r="21" spans="1:19" x14ac:dyDescent="0.25">
      <c r="A21" t="s">
        <v>48</v>
      </c>
      <c r="B21" s="8">
        <v>241</v>
      </c>
      <c r="C21" s="8">
        <v>0</v>
      </c>
      <c r="D21" s="6">
        <v>19.93</v>
      </c>
      <c r="E21" s="6">
        <v>3.47</v>
      </c>
      <c r="F21" s="6">
        <v>3.42</v>
      </c>
      <c r="G21" s="6">
        <v>9.57</v>
      </c>
      <c r="H21" s="6">
        <v>0.87</v>
      </c>
      <c r="I21" s="6">
        <v>0</v>
      </c>
      <c r="J21" s="6">
        <v>1.06</v>
      </c>
      <c r="K21" s="6">
        <v>0.19</v>
      </c>
      <c r="L21" s="6">
        <v>1.68</v>
      </c>
      <c r="M21" s="6">
        <v>3.47</v>
      </c>
      <c r="N21" s="6">
        <v>3.81</v>
      </c>
      <c r="O21" s="6">
        <v>-0.2</v>
      </c>
      <c r="P21" s="6">
        <v>1.3</v>
      </c>
      <c r="Q21" s="6">
        <v>0</v>
      </c>
      <c r="R21" s="6">
        <v>0.77</v>
      </c>
      <c r="S21" s="6">
        <v>0.09</v>
      </c>
    </row>
    <row r="22" spans="1:19" x14ac:dyDescent="0.25">
      <c r="A22" t="s">
        <v>49</v>
      </c>
      <c r="B22" s="8">
        <v>13772646</v>
      </c>
      <c r="C22" s="8">
        <v>13772646</v>
      </c>
      <c r="D22" s="6">
        <v>1203585.7</v>
      </c>
      <c r="E22" s="6">
        <v>199278.63</v>
      </c>
      <c r="F22" s="6">
        <v>196289.45</v>
      </c>
      <c r="G22" s="6">
        <v>346982.18</v>
      </c>
      <c r="H22" s="6">
        <v>30029.02</v>
      </c>
      <c r="I22" s="6">
        <v>-247.38</v>
      </c>
      <c r="J22" s="6">
        <v>35925.870000000003</v>
      </c>
      <c r="K22" s="6">
        <v>5771.47</v>
      </c>
      <c r="L22" s="6">
        <v>58130.03</v>
      </c>
      <c r="M22" s="6">
        <v>199278.63</v>
      </c>
      <c r="N22" s="6">
        <v>129194.73</v>
      </c>
      <c r="O22" s="6">
        <v>-6721.89</v>
      </c>
      <c r="P22" s="6">
        <v>69081.33</v>
      </c>
      <c r="Q22" s="6">
        <v>413.07</v>
      </c>
      <c r="R22" s="6">
        <v>22251.49</v>
      </c>
      <c r="S22" s="6">
        <v>3154.44</v>
      </c>
    </row>
    <row r="23" spans="1:19" x14ac:dyDescent="0.25">
      <c r="A23" t="s">
        <v>51</v>
      </c>
      <c r="B23" s="8">
        <v>99108583</v>
      </c>
      <c r="C23" s="8">
        <v>99108583</v>
      </c>
      <c r="D23" s="6">
        <v>3526272.62</v>
      </c>
      <c r="E23" s="6">
        <v>1433011.01</v>
      </c>
      <c r="F23" s="6">
        <v>1411515.84</v>
      </c>
      <c r="G23" s="6">
        <v>284386.23</v>
      </c>
      <c r="H23" s="6">
        <v>30105.22</v>
      </c>
      <c r="I23" s="6">
        <v>-1783.95</v>
      </c>
      <c r="J23" s="6">
        <v>36881.57</v>
      </c>
      <c r="K23" s="6">
        <v>5624.64</v>
      </c>
      <c r="L23" s="6">
        <v>57491.86</v>
      </c>
      <c r="M23" s="6">
        <v>1433011.01</v>
      </c>
      <c r="N23" s="6">
        <v>129500.64</v>
      </c>
      <c r="O23" s="6">
        <v>-10208.18</v>
      </c>
      <c r="P23" s="6">
        <v>3160.51</v>
      </c>
      <c r="Q23" s="6">
        <v>575.86</v>
      </c>
      <c r="R23" s="6">
        <v>29877.55</v>
      </c>
      <c r="S23" s="6">
        <v>3160.51</v>
      </c>
    </row>
    <row r="24" spans="1:19" x14ac:dyDescent="0.25">
      <c r="A24" t="s">
        <v>52</v>
      </c>
      <c r="B24" s="8">
        <v>0</v>
      </c>
      <c r="C24" s="8">
        <v>0</v>
      </c>
      <c r="D24" s="6">
        <v>149589.10999999999</v>
      </c>
      <c r="E24" s="6">
        <v>-92204.55</v>
      </c>
      <c r="F24" s="6">
        <v>-90821.48</v>
      </c>
      <c r="G24" s="6">
        <v>112433.66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-92204.55</v>
      </c>
      <c r="N24" s="6">
        <v>0</v>
      </c>
      <c r="O24" s="6">
        <v>0</v>
      </c>
      <c r="P24" s="6">
        <v>112433.66</v>
      </c>
      <c r="Q24" s="6">
        <v>0</v>
      </c>
      <c r="R24" s="6">
        <v>0</v>
      </c>
      <c r="S24" s="6">
        <v>0</v>
      </c>
    </row>
    <row r="25" spans="1:19" x14ac:dyDescent="0.25">
      <c r="A25" t="s">
        <v>53</v>
      </c>
      <c r="B25" s="8">
        <v>0</v>
      </c>
      <c r="C25" s="8">
        <v>0</v>
      </c>
      <c r="D25" s="6">
        <v>1392600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t="s">
        <v>54</v>
      </c>
      <c r="B26" s="8">
        <v>13221359</v>
      </c>
      <c r="C26" s="8">
        <v>13221359</v>
      </c>
      <c r="D26" s="6">
        <v>811045.91</v>
      </c>
      <c r="E26" s="6">
        <v>191167.63</v>
      </c>
      <c r="F26" s="6">
        <v>188300.12</v>
      </c>
      <c r="G26" s="6">
        <v>199576.41</v>
      </c>
      <c r="H26" s="6">
        <v>22436.65</v>
      </c>
      <c r="I26" s="6">
        <v>-237.98</v>
      </c>
      <c r="J26" s="6">
        <v>27460.76</v>
      </c>
      <c r="K26" s="6">
        <v>4878.68</v>
      </c>
      <c r="L26" s="6">
        <v>41951.37</v>
      </c>
      <c r="M26" s="6">
        <v>191167.63</v>
      </c>
      <c r="N26" s="6">
        <v>96515.92</v>
      </c>
      <c r="O26" s="6">
        <v>-2948.36</v>
      </c>
      <c r="P26" s="6">
        <v>3120.24</v>
      </c>
      <c r="Q26" s="6">
        <v>211.54</v>
      </c>
      <c r="R26" s="6">
        <v>3834.19</v>
      </c>
      <c r="S26" s="6">
        <v>2353.4</v>
      </c>
    </row>
    <row r="27" spans="1:19" x14ac:dyDescent="0.25">
      <c r="A27" t="s">
        <v>55</v>
      </c>
      <c r="B27" s="8">
        <v>3097021</v>
      </c>
      <c r="C27" s="8">
        <v>3097021</v>
      </c>
      <c r="D27" s="6">
        <v>195965.35</v>
      </c>
      <c r="E27" s="6">
        <v>0</v>
      </c>
      <c r="F27" s="6">
        <v>0</v>
      </c>
      <c r="G27" s="6">
        <v>46805.27</v>
      </c>
      <c r="H27" s="6">
        <v>5255.64</v>
      </c>
      <c r="I27" s="6">
        <v>0</v>
      </c>
      <c r="J27" s="6">
        <v>6432.51</v>
      </c>
      <c r="K27" s="6">
        <v>1142.8</v>
      </c>
      <c r="L27" s="6">
        <v>9826.85</v>
      </c>
      <c r="M27" s="6">
        <v>0</v>
      </c>
      <c r="N27" s="6">
        <v>22608.25</v>
      </c>
      <c r="O27" s="6">
        <v>-690.64</v>
      </c>
      <c r="P27" s="6">
        <v>730.9</v>
      </c>
      <c r="Q27" s="6">
        <v>49.55</v>
      </c>
      <c r="R27" s="6">
        <v>898.14</v>
      </c>
      <c r="S27" s="6">
        <v>551.27</v>
      </c>
    </row>
    <row r="28" spans="1:19" x14ac:dyDescent="0.25">
      <c r="A28" t="s">
        <v>56</v>
      </c>
      <c r="B28" s="8">
        <v>7695360</v>
      </c>
      <c r="C28" s="8">
        <v>7695360</v>
      </c>
      <c r="D28" s="6">
        <v>378248.52</v>
      </c>
      <c r="E28" s="6">
        <v>0</v>
      </c>
      <c r="F28" s="6">
        <v>0</v>
      </c>
      <c r="G28" s="6">
        <v>33105.440000000002</v>
      </c>
      <c r="H28" s="6">
        <v>0</v>
      </c>
      <c r="I28" s="6">
        <v>0</v>
      </c>
      <c r="J28" s="6">
        <v>27156.93</v>
      </c>
      <c r="K28" s="6">
        <v>4132.41</v>
      </c>
      <c r="L28" s="6">
        <v>0</v>
      </c>
      <c r="M28" s="6">
        <v>0</v>
      </c>
      <c r="N28" s="6">
        <v>0</v>
      </c>
      <c r="O28" s="6">
        <v>0</v>
      </c>
      <c r="P28" s="6">
        <v>1816.1</v>
      </c>
      <c r="Q28" s="6">
        <v>0</v>
      </c>
      <c r="R28" s="6">
        <v>0</v>
      </c>
      <c r="S28" s="6">
        <v>0</v>
      </c>
    </row>
    <row r="29" spans="1:19" x14ac:dyDescent="0.25">
      <c r="A29" t="s">
        <v>73</v>
      </c>
      <c r="B29" s="8">
        <v>34140240</v>
      </c>
      <c r="C29" s="8">
        <v>34140240</v>
      </c>
      <c r="D29" s="6">
        <v>2144639.1</v>
      </c>
      <c r="E29" s="6">
        <v>493633.73</v>
      </c>
      <c r="F29" s="6">
        <v>486229.22</v>
      </c>
      <c r="G29" s="6">
        <v>740802.85</v>
      </c>
      <c r="H29" s="6">
        <v>82757.649999999994</v>
      </c>
      <c r="I29" s="6">
        <v>-614.52</v>
      </c>
      <c r="J29" s="6">
        <v>120480.91</v>
      </c>
      <c r="K29" s="6">
        <v>18333.310000000001</v>
      </c>
      <c r="L29" s="6">
        <v>156154.45000000001</v>
      </c>
      <c r="M29" s="6">
        <v>493633.73</v>
      </c>
      <c r="N29" s="6">
        <v>357529.9</v>
      </c>
      <c r="O29" s="6">
        <v>-19596.5</v>
      </c>
      <c r="P29" s="6">
        <v>8057.1</v>
      </c>
      <c r="Q29" s="6">
        <v>1123.69</v>
      </c>
      <c r="R29" s="6">
        <v>7962.35</v>
      </c>
      <c r="S29" s="6">
        <v>8614.51</v>
      </c>
    </row>
    <row r="30" spans="1:19" x14ac:dyDescent="0.25">
      <c r="A30" t="s">
        <v>58</v>
      </c>
      <c r="B30" s="8">
        <v>14552926</v>
      </c>
      <c r="C30" s="8">
        <v>14552926</v>
      </c>
      <c r="D30" s="6">
        <v>1019580.56</v>
      </c>
      <c r="E30" s="6">
        <v>210420.76</v>
      </c>
      <c r="F30" s="6">
        <v>207264.45</v>
      </c>
      <c r="G30" s="6">
        <v>316920.42</v>
      </c>
      <c r="H30" s="6">
        <v>34389.17</v>
      </c>
      <c r="I30" s="6">
        <v>-261.95</v>
      </c>
      <c r="J30" s="6">
        <v>51357.279999999999</v>
      </c>
      <c r="K30" s="6">
        <v>7814.92</v>
      </c>
      <c r="L30" s="6">
        <v>64888.53</v>
      </c>
      <c r="M30" s="6">
        <v>210420.76</v>
      </c>
      <c r="N30" s="6">
        <v>148568.24</v>
      </c>
      <c r="O30" s="6">
        <v>-8353.3799999999992</v>
      </c>
      <c r="P30" s="6">
        <v>3434.49</v>
      </c>
      <c r="Q30" s="6">
        <v>466.94</v>
      </c>
      <c r="R30" s="6">
        <v>11036.5</v>
      </c>
      <c r="S30" s="6">
        <v>3579.68</v>
      </c>
    </row>
    <row r="31" spans="1:19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B32" s="19">
        <f t="shared" ref="B32:S32" si="0">SUM(B6:B31)</f>
        <v>2538695519</v>
      </c>
      <c r="C32" s="19">
        <f t="shared" si="0"/>
        <v>2527528844</v>
      </c>
      <c r="D32" s="20">
        <f t="shared" si="0"/>
        <v>241722595.11000001</v>
      </c>
      <c r="E32" s="20">
        <f t="shared" si="0"/>
        <v>36486474.430000007</v>
      </c>
      <c r="F32" s="20">
        <f t="shared" si="0"/>
        <v>35939177.361800008</v>
      </c>
      <c r="G32" s="20">
        <f t="shared" si="0"/>
        <v>77577797.799999967</v>
      </c>
      <c r="H32" s="20">
        <f t="shared" si="0"/>
        <v>7449831.879999999</v>
      </c>
      <c r="I32" s="20">
        <f t="shared" si="0"/>
        <v>-45385.239999999991</v>
      </c>
      <c r="J32" s="20">
        <f t="shared" si="0"/>
        <v>8914225.0800000001</v>
      </c>
      <c r="K32" s="20">
        <f t="shared" si="0"/>
        <v>1421589.8799999994</v>
      </c>
      <c r="L32" s="20">
        <f t="shared" si="0"/>
        <v>14064859.779999997</v>
      </c>
      <c r="M32" s="20">
        <f t="shared" si="0"/>
        <v>36486474.430000007</v>
      </c>
      <c r="N32" s="20">
        <f t="shared" si="0"/>
        <v>32088592.979999997</v>
      </c>
      <c r="O32" s="20">
        <f t="shared" si="0"/>
        <v>-1863315.4699999995</v>
      </c>
      <c r="P32" s="20">
        <f t="shared" si="0"/>
        <v>8869336.0500000007</v>
      </c>
      <c r="Q32" s="20">
        <f t="shared" si="0"/>
        <v>97429.650000000009</v>
      </c>
      <c r="R32" s="20">
        <f t="shared" si="0"/>
        <v>5797568.2299999995</v>
      </c>
      <c r="S32" s="20">
        <f t="shared" si="0"/>
        <v>783064.98</v>
      </c>
    </row>
  </sheetData>
  <printOptions headings="1"/>
  <pageMargins left="0.7" right="0.7" top="0.75" bottom="0.75" header="0.3" footer="0.3"/>
  <pageSetup scale="3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5566-BFF7-4175-960F-104D7DB08F54}">
  <sheetPr>
    <pageSetUpPr fitToPage="1"/>
  </sheetPr>
  <dimension ref="A1:S33"/>
  <sheetViews>
    <sheetView topLeftCell="K1" zoomScaleNormal="100" workbookViewId="0">
      <selection activeCell="S2" sqref="S2"/>
    </sheetView>
  </sheetViews>
  <sheetFormatPr defaultRowHeight="15" x14ac:dyDescent="0.25"/>
  <cols>
    <col min="1" max="1" width="21.7109375" bestFit="1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20" width="9.140625" customWidth="1"/>
    <col min="21" max="23" width="9.5703125" customWidth="1"/>
    <col min="24" max="24" width="9.140625" customWidth="1"/>
    <col min="25" max="27" width="9.5703125" customWidth="1"/>
    <col min="28" max="28" width="9.140625" customWidth="1"/>
    <col min="29" max="29" width="9.5703125" customWidth="1"/>
    <col min="30" max="30" width="9.140625" customWidth="1"/>
    <col min="31" max="31" width="9.5703125" customWidth="1"/>
  </cols>
  <sheetData>
    <row r="1" spans="1:19" x14ac:dyDescent="0.25">
      <c r="A1" s="3" t="s">
        <v>74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118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96631784</v>
      </c>
      <c r="C7" s="8">
        <v>96631085</v>
      </c>
      <c r="D7" s="6">
        <v>11690703.050000001</v>
      </c>
      <c r="E7" s="6">
        <v>1397334.29</v>
      </c>
      <c r="F7" s="6">
        <v>1376374.28</v>
      </c>
      <c r="G7" s="6">
        <v>4126667.39</v>
      </c>
      <c r="H7" s="6">
        <v>391066.74</v>
      </c>
      <c r="I7" s="6">
        <v>-1723.96</v>
      </c>
      <c r="J7" s="6">
        <v>455194.05</v>
      </c>
      <c r="K7" s="6">
        <v>72201.679999999993</v>
      </c>
      <c r="L7" s="6">
        <v>731720.08</v>
      </c>
      <c r="M7" s="6">
        <v>1397334.29</v>
      </c>
      <c r="N7" s="6">
        <v>1682410.32</v>
      </c>
      <c r="O7" s="6">
        <v>-103134.32</v>
      </c>
      <c r="P7" s="6">
        <v>508762.95</v>
      </c>
      <c r="Q7" s="6">
        <v>5212.57</v>
      </c>
      <c r="R7" s="6">
        <v>344076</v>
      </c>
      <c r="S7" s="6">
        <v>40881.279999999999</v>
      </c>
    </row>
    <row r="8" spans="1:19" x14ac:dyDescent="0.25">
      <c r="A8" t="s">
        <v>36</v>
      </c>
      <c r="B8" s="8">
        <v>40118</v>
      </c>
      <c r="C8" s="8">
        <v>0</v>
      </c>
      <c r="D8" s="6">
        <v>5759.12</v>
      </c>
      <c r="E8" s="6">
        <v>583.54999999999995</v>
      </c>
      <c r="F8" s="6">
        <v>574.79999999999995</v>
      </c>
      <c r="G8" s="6">
        <v>1594.79</v>
      </c>
      <c r="H8" s="6">
        <v>145.93</v>
      </c>
      <c r="I8" s="6">
        <v>0</v>
      </c>
      <c r="J8" s="6">
        <v>182.37</v>
      </c>
      <c r="K8" s="6">
        <v>29.84</v>
      </c>
      <c r="L8" s="6">
        <v>285.08999999999997</v>
      </c>
      <c r="M8" s="6">
        <v>583.54999999999995</v>
      </c>
      <c r="N8" s="6">
        <v>633.36</v>
      </c>
      <c r="O8" s="6">
        <v>-36.44</v>
      </c>
      <c r="P8" s="6">
        <v>212.21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139.91999999999999</v>
      </c>
      <c r="E9" s="6">
        <v>17.64</v>
      </c>
      <c r="F9" s="6">
        <v>17.38</v>
      </c>
      <c r="G9" s="6">
        <v>21.08</v>
      </c>
      <c r="H9" s="6">
        <v>1.22</v>
      </c>
      <c r="I9" s="6">
        <v>-0.02</v>
      </c>
      <c r="J9" s="6">
        <v>1.5</v>
      </c>
      <c r="K9" s="6">
        <v>0.24</v>
      </c>
      <c r="L9" s="6">
        <v>2.39</v>
      </c>
      <c r="M9" s="6">
        <v>17.64</v>
      </c>
      <c r="N9" s="6">
        <v>5.24</v>
      </c>
      <c r="O9" s="6">
        <v>-0.8</v>
      </c>
      <c r="P9" s="6">
        <v>6.44</v>
      </c>
      <c r="Q9" s="6">
        <v>0.02</v>
      </c>
      <c r="R9" s="6">
        <v>4.74</v>
      </c>
      <c r="S9" s="6">
        <v>0.11</v>
      </c>
    </row>
    <row r="10" spans="1:19" x14ac:dyDescent="0.25">
      <c r="A10" t="s">
        <v>38</v>
      </c>
      <c r="B10" s="8">
        <v>757092006</v>
      </c>
      <c r="C10" s="8">
        <v>756730905</v>
      </c>
      <c r="D10" s="6">
        <v>62359041.57</v>
      </c>
      <c r="E10" s="6">
        <v>10946624.59</v>
      </c>
      <c r="F10" s="6">
        <v>10782425.199999999</v>
      </c>
      <c r="G10" s="6">
        <v>21823331.170000002</v>
      </c>
      <c r="H10" s="6">
        <v>2252028.85</v>
      </c>
      <c r="I10" s="6">
        <v>-13627.31</v>
      </c>
      <c r="J10" s="6">
        <v>2671580.65</v>
      </c>
      <c r="K10" s="6">
        <v>406586.04</v>
      </c>
      <c r="L10" s="6">
        <v>4249500.43</v>
      </c>
      <c r="M10" s="6">
        <v>10946624.59</v>
      </c>
      <c r="N10" s="6">
        <v>9729367.7599999998</v>
      </c>
      <c r="O10" s="6">
        <v>-434543.92</v>
      </c>
      <c r="P10" s="6">
        <v>1628324.58</v>
      </c>
      <c r="Q10" s="6">
        <v>30603.33</v>
      </c>
      <c r="R10" s="6">
        <v>1069102.02</v>
      </c>
      <c r="S10" s="6">
        <v>234408.74</v>
      </c>
    </row>
    <row r="11" spans="1:19" x14ac:dyDescent="0.25">
      <c r="A11" t="s">
        <v>39</v>
      </c>
      <c r="B11" s="8">
        <v>96240</v>
      </c>
      <c r="C11" s="8">
        <v>0</v>
      </c>
      <c r="D11" s="6">
        <v>9827.2900000000009</v>
      </c>
      <c r="E11" s="6">
        <v>1391.54</v>
      </c>
      <c r="F11" s="6">
        <v>1370.67</v>
      </c>
      <c r="G11" s="6">
        <v>1663.65</v>
      </c>
      <c r="H11" s="6">
        <v>96.05</v>
      </c>
      <c r="I11" s="6">
        <v>-1.74</v>
      </c>
      <c r="J11" s="6">
        <v>118.97</v>
      </c>
      <c r="K11" s="6">
        <v>19.34</v>
      </c>
      <c r="L11" s="6">
        <v>188.15</v>
      </c>
      <c r="M11" s="6">
        <v>1391.54</v>
      </c>
      <c r="N11" s="6">
        <v>413.04</v>
      </c>
      <c r="O11" s="6">
        <v>-63.12</v>
      </c>
      <c r="P11" s="6">
        <v>508.6</v>
      </c>
      <c r="Q11" s="6">
        <v>1.35</v>
      </c>
      <c r="R11" s="6">
        <v>374.28</v>
      </c>
      <c r="S11" s="6">
        <v>8.73</v>
      </c>
    </row>
    <row r="12" spans="1:19" x14ac:dyDescent="0.25">
      <c r="A12" t="s">
        <v>40</v>
      </c>
      <c r="B12" s="8">
        <v>433677676</v>
      </c>
      <c r="C12" s="8">
        <v>434753019</v>
      </c>
      <c r="D12" s="6">
        <v>42797235.990000002</v>
      </c>
      <c r="E12" s="6">
        <v>6282420.9900000002</v>
      </c>
      <c r="F12" s="6">
        <v>6188184.6500000004</v>
      </c>
      <c r="G12" s="6">
        <v>12995545.42</v>
      </c>
      <c r="H12" s="6">
        <v>1237542.55</v>
      </c>
      <c r="I12" s="6">
        <v>-7819.81</v>
      </c>
      <c r="J12" s="6">
        <v>1499013.99</v>
      </c>
      <c r="K12" s="6">
        <v>225086.28</v>
      </c>
      <c r="L12" s="6">
        <v>2269107</v>
      </c>
      <c r="M12" s="6">
        <v>6282420.9900000002</v>
      </c>
      <c r="N12" s="6">
        <v>5322996.6500000004</v>
      </c>
      <c r="O12" s="6">
        <v>-223349.09</v>
      </c>
      <c r="P12" s="6">
        <v>1832185.56</v>
      </c>
      <c r="Q12" s="6">
        <v>13033.72</v>
      </c>
      <c r="R12" s="6">
        <v>696955.02</v>
      </c>
      <c r="S12" s="6">
        <v>130793.55</v>
      </c>
    </row>
    <row r="13" spans="1:19" x14ac:dyDescent="0.25">
      <c r="A13" t="s">
        <v>69</v>
      </c>
      <c r="B13" s="8">
        <v>0</v>
      </c>
      <c r="C13" s="8">
        <v>0</v>
      </c>
      <c r="D13" s="6">
        <v>122.5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432574</v>
      </c>
      <c r="C14" s="8">
        <v>432574</v>
      </c>
      <c r="D14" s="6">
        <v>38380.93</v>
      </c>
      <c r="E14" s="6">
        <v>6254.58</v>
      </c>
      <c r="F14" s="6">
        <v>6160.76</v>
      </c>
      <c r="G14" s="6">
        <v>7478.03</v>
      </c>
      <c r="H14" s="6">
        <v>431.71</v>
      </c>
      <c r="I14" s="6">
        <v>-7.69</v>
      </c>
      <c r="J14" s="6">
        <v>534.67999999999995</v>
      </c>
      <c r="K14" s="6">
        <v>86.92</v>
      </c>
      <c r="L14" s="6">
        <v>845.74</v>
      </c>
      <c r="M14" s="6">
        <v>6254.58</v>
      </c>
      <c r="N14" s="6">
        <v>1856.62</v>
      </c>
      <c r="O14" s="6">
        <v>-283.7</v>
      </c>
      <c r="P14" s="6">
        <v>2286.1299999999997</v>
      </c>
      <c r="Q14" s="6">
        <v>6.02</v>
      </c>
      <c r="R14" s="6">
        <v>1682.26</v>
      </c>
      <c r="S14" s="6">
        <v>39.340000000000003</v>
      </c>
    </row>
    <row r="15" spans="1:19" x14ac:dyDescent="0.25">
      <c r="A15" t="s">
        <v>42</v>
      </c>
      <c r="B15" s="8">
        <v>254052</v>
      </c>
      <c r="C15" s="8">
        <v>254052</v>
      </c>
      <c r="D15" s="6">
        <v>18243.87</v>
      </c>
      <c r="E15" s="6">
        <v>3673.36</v>
      </c>
      <c r="F15" s="6">
        <v>3618.25</v>
      </c>
      <c r="G15" s="6">
        <v>3713.34</v>
      </c>
      <c r="H15" s="6">
        <v>224.84</v>
      </c>
      <c r="I15" s="6">
        <v>-4.38</v>
      </c>
      <c r="J15" s="6">
        <v>276.91000000000003</v>
      </c>
      <c r="K15" s="6">
        <v>44.95</v>
      </c>
      <c r="L15" s="6">
        <v>432.02</v>
      </c>
      <c r="M15" s="6">
        <v>3673.36</v>
      </c>
      <c r="N15" s="6">
        <v>966.9</v>
      </c>
      <c r="O15" s="6">
        <v>-326.75</v>
      </c>
      <c r="P15" s="6">
        <v>1341.73</v>
      </c>
      <c r="Q15" s="6">
        <v>5.15</v>
      </c>
      <c r="R15" s="6">
        <v>728.4</v>
      </c>
      <c r="S15" s="6">
        <v>23.57</v>
      </c>
    </row>
    <row r="16" spans="1:19" x14ac:dyDescent="0.25">
      <c r="A16" t="s">
        <v>43</v>
      </c>
      <c r="B16" s="8">
        <v>244505</v>
      </c>
      <c r="C16" s="8">
        <v>244505</v>
      </c>
      <c r="D16" s="6">
        <v>38101.300000000003</v>
      </c>
      <c r="E16" s="6">
        <v>3534.74</v>
      </c>
      <c r="F16" s="6">
        <v>3481.72</v>
      </c>
      <c r="G16" s="6">
        <v>9709.92</v>
      </c>
      <c r="H16" s="6">
        <v>897.73</v>
      </c>
      <c r="I16" s="6">
        <v>-2.4300000000000002</v>
      </c>
      <c r="J16" s="6">
        <v>1094.95</v>
      </c>
      <c r="K16" s="6">
        <v>176.19</v>
      </c>
      <c r="L16" s="6">
        <v>1717.45</v>
      </c>
      <c r="M16" s="6">
        <v>3534.74</v>
      </c>
      <c r="N16" s="6">
        <v>3862.02</v>
      </c>
      <c r="O16" s="6">
        <v>-211.21</v>
      </c>
      <c r="P16" s="6">
        <v>1292.07</v>
      </c>
      <c r="Q16" s="6">
        <v>10.4</v>
      </c>
      <c r="R16" s="6">
        <v>777.64</v>
      </c>
      <c r="S16" s="6">
        <v>95.11</v>
      </c>
    </row>
    <row r="17" spans="1:19" x14ac:dyDescent="0.25">
      <c r="A17" t="s">
        <v>44</v>
      </c>
      <c r="B17" s="8">
        <v>989786603</v>
      </c>
      <c r="C17" s="8">
        <v>989746214</v>
      </c>
      <c r="D17" s="6">
        <f>112219496.88+1750</f>
        <v>112221246.88</v>
      </c>
      <c r="E17" s="6">
        <v>14323755.029999999</v>
      </c>
      <c r="F17" s="6">
        <v>14108898.67</v>
      </c>
      <c r="G17" s="6">
        <v>36505448.829999998</v>
      </c>
      <c r="H17" s="6">
        <v>3408836.1</v>
      </c>
      <c r="I17" s="6">
        <v>-17816.55</v>
      </c>
      <c r="J17" s="6">
        <v>3761224.77</v>
      </c>
      <c r="K17" s="6">
        <v>635448.19999999995</v>
      </c>
      <c r="L17" s="6">
        <v>6512847.2699999996</v>
      </c>
      <c r="M17" s="6">
        <v>14311398.4</v>
      </c>
      <c r="N17" s="6">
        <v>14662773.73</v>
      </c>
      <c r="O17" s="6">
        <v>-1004633.47</v>
      </c>
      <c r="P17" s="6">
        <v>4510448.72</v>
      </c>
      <c r="Q17" s="6">
        <v>46500.5</v>
      </c>
      <c r="R17" s="6">
        <v>3629543.93</v>
      </c>
      <c r="S17" s="6">
        <v>360275.63</v>
      </c>
    </row>
    <row r="18" spans="1:19" x14ac:dyDescent="0.25">
      <c r="A18" t="s">
        <v>45</v>
      </c>
      <c r="B18" s="8">
        <v>3140589</v>
      </c>
      <c r="C18" s="8">
        <v>0</v>
      </c>
      <c r="D18" s="6">
        <v>594097.23</v>
      </c>
      <c r="E18" s="6">
        <v>45395.54</v>
      </c>
      <c r="F18" s="6">
        <v>44714.6</v>
      </c>
      <c r="G18" s="6">
        <v>46851.71</v>
      </c>
      <c r="H18" s="6">
        <v>3236.98</v>
      </c>
      <c r="I18" s="6">
        <v>-56</v>
      </c>
      <c r="J18" s="6">
        <v>4017.49</v>
      </c>
      <c r="K18" s="6">
        <v>615.98</v>
      </c>
      <c r="L18" s="6">
        <v>6231.01</v>
      </c>
      <c r="M18" s="6">
        <v>45395.54</v>
      </c>
      <c r="N18" s="6">
        <v>13931.31</v>
      </c>
      <c r="O18" s="6">
        <v>-8534.1299999999992</v>
      </c>
      <c r="P18" s="6">
        <v>16707.060000000001</v>
      </c>
      <c r="Q18" s="6">
        <v>42.81</v>
      </c>
      <c r="R18" s="6">
        <v>10320.26</v>
      </c>
      <c r="S18" s="6">
        <v>338.94</v>
      </c>
    </row>
    <row r="19" spans="1:19" x14ac:dyDescent="0.25">
      <c r="A19" t="s">
        <v>46</v>
      </c>
      <c r="B19" s="8">
        <v>531945</v>
      </c>
      <c r="C19" s="8">
        <v>0</v>
      </c>
      <c r="D19" s="6">
        <v>58782.99</v>
      </c>
      <c r="E19" s="6">
        <v>7685.09</v>
      </c>
      <c r="F19" s="6">
        <v>7569.81</v>
      </c>
      <c r="G19" s="6">
        <v>21150.77</v>
      </c>
      <c r="H19" s="6">
        <v>1965.8</v>
      </c>
      <c r="I19" s="6">
        <v>0</v>
      </c>
      <c r="J19" s="6">
        <v>2365.64</v>
      </c>
      <c r="K19" s="6">
        <v>391.24</v>
      </c>
      <c r="L19" s="6">
        <v>3728.17</v>
      </c>
      <c r="M19" s="6">
        <v>7685.09</v>
      </c>
      <c r="N19" s="6">
        <v>8388.11</v>
      </c>
      <c r="O19" s="6">
        <v>-440.49</v>
      </c>
      <c r="P19" s="6">
        <v>2832.22</v>
      </c>
      <c r="Q19" s="6">
        <v>2.9</v>
      </c>
      <c r="R19" s="6">
        <v>1702.88</v>
      </c>
      <c r="S19" s="6">
        <v>214.3</v>
      </c>
    </row>
    <row r="20" spans="1:19" x14ac:dyDescent="0.25">
      <c r="A20" t="s">
        <v>47</v>
      </c>
      <c r="B20" s="8">
        <v>8678305</v>
      </c>
      <c r="C20" s="8">
        <v>738657</v>
      </c>
      <c r="D20" s="6">
        <v>622231.65</v>
      </c>
      <c r="E20" s="6">
        <v>125556.28</v>
      </c>
      <c r="F20" s="6">
        <v>123672.95</v>
      </c>
      <c r="G20" s="6">
        <v>125957.64</v>
      </c>
      <c r="H20" s="6">
        <v>7742.41</v>
      </c>
      <c r="I20" s="6">
        <v>-74.13</v>
      </c>
      <c r="J20" s="6">
        <v>9430.86</v>
      </c>
      <c r="K20" s="6">
        <v>1565.38</v>
      </c>
      <c r="L20" s="6">
        <v>14830.4</v>
      </c>
      <c r="M20" s="6">
        <v>125556.28</v>
      </c>
      <c r="N20" s="6">
        <v>33057.65</v>
      </c>
      <c r="O20" s="6">
        <v>-11077.44</v>
      </c>
      <c r="P20" s="6">
        <v>44815.54</v>
      </c>
      <c r="Q20" s="6">
        <v>79.19</v>
      </c>
      <c r="R20" s="6">
        <v>24812.77</v>
      </c>
      <c r="S20" s="6">
        <v>775.01</v>
      </c>
    </row>
    <row r="21" spans="1:19" x14ac:dyDescent="0.25">
      <c r="A21" t="s">
        <v>60</v>
      </c>
      <c r="B21" s="8">
        <v>0</v>
      </c>
      <c r="C21" s="8">
        <v>0</v>
      </c>
      <c r="D21" s="6">
        <v>312405.59000000003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19.93</v>
      </c>
      <c r="E22" s="6">
        <v>3.47</v>
      </c>
      <c r="F22" s="6">
        <v>3.42</v>
      </c>
      <c r="G22" s="6">
        <v>9.57</v>
      </c>
      <c r="H22" s="6">
        <v>0.87</v>
      </c>
      <c r="I22" s="6">
        <v>0</v>
      </c>
      <c r="J22" s="6">
        <v>1.06</v>
      </c>
      <c r="K22" s="6">
        <v>0.19</v>
      </c>
      <c r="L22" s="6">
        <v>1.68</v>
      </c>
      <c r="M22" s="6">
        <v>3.47</v>
      </c>
      <c r="N22" s="6">
        <v>3.81</v>
      </c>
      <c r="O22" s="6">
        <v>-0.2</v>
      </c>
      <c r="P22" s="6">
        <v>1.3</v>
      </c>
      <c r="Q22" s="6">
        <v>0</v>
      </c>
      <c r="R22" s="6">
        <v>0.77</v>
      </c>
      <c r="S22" s="6">
        <v>0.09</v>
      </c>
    </row>
    <row r="23" spans="1:19" x14ac:dyDescent="0.25">
      <c r="A23" t="s">
        <v>49</v>
      </c>
      <c r="B23" s="8">
        <v>13533686</v>
      </c>
      <c r="C23" s="8">
        <v>13533686</v>
      </c>
      <c r="D23" s="6">
        <v>1184001.94</v>
      </c>
      <c r="E23" s="6">
        <v>195705.67</v>
      </c>
      <c r="F23" s="6">
        <v>192770.08</v>
      </c>
      <c r="G23" s="6">
        <v>341200.41</v>
      </c>
      <c r="H23" s="6">
        <v>29506.799999999999</v>
      </c>
      <c r="I23" s="6">
        <v>-243.17</v>
      </c>
      <c r="J23" s="6">
        <v>35381.42</v>
      </c>
      <c r="K23" s="6">
        <v>5671.18</v>
      </c>
      <c r="L23" s="6">
        <v>57118.73</v>
      </c>
      <c r="M23" s="6">
        <v>195705.67</v>
      </c>
      <c r="N23" s="6">
        <v>126947.01</v>
      </c>
      <c r="O23" s="6">
        <v>-6605.14</v>
      </c>
      <c r="P23" s="6">
        <v>68059.039999999994</v>
      </c>
      <c r="Q23" s="6">
        <v>405.68</v>
      </c>
      <c r="R23" s="6">
        <v>21859.439999999999</v>
      </c>
      <c r="S23" s="6">
        <v>3099.42</v>
      </c>
    </row>
    <row r="24" spans="1:19" x14ac:dyDescent="0.25">
      <c r="A24" t="s">
        <v>51</v>
      </c>
      <c r="B24" s="8">
        <v>97176169</v>
      </c>
      <c r="C24" s="8">
        <v>97176169</v>
      </c>
      <c r="D24" s="6">
        <v>3468194.57</v>
      </c>
      <c r="E24" s="6">
        <v>1405070.22</v>
      </c>
      <c r="F24" s="6">
        <v>1383994.17</v>
      </c>
      <c r="G24" s="6">
        <v>284609.09000000003</v>
      </c>
      <c r="H24" s="6">
        <v>30104.1</v>
      </c>
      <c r="I24" s="6">
        <v>-1749.17</v>
      </c>
      <c r="J24" s="6">
        <v>36880.21</v>
      </c>
      <c r="K24" s="6">
        <v>5624.43</v>
      </c>
      <c r="L24" s="6">
        <v>57489.73</v>
      </c>
      <c r="M24" s="6">
        <v>1405070.22</v>
      </c>
      <c r="N24" s="6">
        <v>129495.86</v>
      </c>
      <c r="O24" s="6">
        <v>-10009.15</v>
      </c>
      <c r="P24" s="6">
        <v>3160.4</v>
      </c>
      <c r="Q24" s="6">
        <v>575.83000000000004</v>
      </c>
      <c r="R24" s="6">
        <v>29876.45</v>
      </c>
      <c r="S24" s="6">
        <v>3160.4</v>
      </c>
    </row>
    <row r="25" spans="1:19" x14ac:dyDescent="0.25">
      <c r="A25" t="s">
        <v>52</v>
      </c>
      <c r="B25" s="8">
        <v>0</v>
      </c>
      <c r="C25" s="8">
        <v>0</v>
      </c>
      <c r="D25" s="6">
        <v>149133.18</v>
      </c>
      <c r="E25" s="6">
        <v>0</v>
      </c>
      <c r="F25" s="6">
        <v>0</v>
      </c>
      <c r="G25" s="6">
        <v>19773.18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19773.18</v>
      </c>
      <c r="Q25" s="6">
        <v>0</v>
      </c>
      <c r="R25" s="6">
        <v>0</v>
      </c>
      <c r="S25" s="6">
        <v>0</v>
      </c>
    </row>
    <row r="26" spans="1:19" x14ac:dyDescent="0.25">
      <c r="A26" t="s">
        <v>53</v>
      </c>
      <c r="B26" s="8">
        <v>0</v>
      </c>
      <c r="C26" s="8">
        <v>0</v>
      </c>
      <c r="D26" s="6">
        <v>1392600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25">
      <c r="A27" t="s">
        <v>54</v>
      </c>
      <c r="B27" s="8">
        <v>9914404</v>
      </c>
      <c r="C27" s="8">
        <v>9914404</v>
      </c>
      <c r="D27" s="6">
        <v>614910.30000000005</v>
      </c>
      <c r="E27" s="6">
        <v>143352.37</v>
      </c>
      <c r="F27" s="6">
        <v>141202.07999999999</v>
      </c>
      <c r="G27" s="6">
        <v>149657.93</v>
      </c>
      <c r="H27" s="6">
        <v>16824.740000000002</v>
      </c>
      <c r="I27" s="6">
        <v>-178.46</v>
      </c>
      <c r="J27" s="6">
        <v>20592.22</v>
      </c>
      <c r="K27" s="6">
        <v>3658.42</v>
      </c>
      <c r="L27" s="6">
        <v>31458.400000000001</v>
      </c>
      <c r="M27" s="6">
        <v>143352.37</v>
      </c>
      <c r="N27" s="6">
        <v>72375.149999999994</v>
      </c>
      <c r="O27" s="6">
        <v>-2210.91</v>
      </c>
      <c r="P27" s="6">
        <v>2339.8000000000002</v>
      </c>
      <c r="Q27" s="6">
        <v>158.63</v>
      </c>
      <c r="R27" s="6">
        <v>2875.18</v>
      </c>
      <c r="S27" s="6">
        <v>1764.76</v>
      </c>
    </row>
    <row r="28" spans="1:19" x14ac:dyDescent="0.25">
      <c r="A28" t="s">
        <v>55</v>
      </c>
      <c r="B28" s="8">
        <v>4438710</v>
      </c>
      <c r="C28" s="8">
        <v>4438710</v>
      </c>
      <c r="D28" s="6">
        <v>254351.45</v>
      </c>
      <c r="E28" s="6">
        <v>0</v>
      </c>
      <c r="F28" s="6">
        <v>0</v>
      </c>
      <c r="G28" s="6">
        <v>67082.23</v>
      </c>
      <c r="H28" s="6">
        <v>7532.49</v>
      </c>
      <c r="I28" s="6">
        <v>0</v>
      </c>
      <c r="J28" s="6">
        <v>9219.2000000000007</v>
      </c>
      <c r="K28" s="6">
        <v>1637.88</v>
      </c>
      <c r="L28" s="6">
        <v>14084.03</v>
      </c>
      <c r="M28" s="6">
        <v>0</v>
      </c>
      <c r="N28" s="6">
        <v>32402.58</v>
      </c>
      <c r="O28" s="6">
        <v>-989.83</v>
      </c>
      <c r="P28" s="6">
        <v>1047.54</v>
      </c>
      <c r="Q28" s="6">
        <v>71.02</v>
      </c>
      <c r="R28" s="6">
        <v>1287.23</v>
      </c>
      <c r="S28" s="6">
        <v>790.09</v>
      </c>
    </row>
    <row r="29" spans="1:19" x14ac:dyDescent="0.25">
      <c r="A29" t="s">
        <v>56</v>
      </c>
      <c r="B29" s="8">
        <v>7608600</v>
      </c>
      <c r="C29" s="8">
        <v>7608600</v>
      </c>
      <c r="D29" s="6">
        <v>343315.25</v>
      </c>
      <c r="E29" s="6">
        <v>0</v>
      </c>
      <c r="F29" s="6">
        <v>0</v>
      </c>
      <c r="G29" s="6">
        <v>32732.2</v>
      </c>
      <c r="H29" s="6">
        <v>0</v>
      </c>
      <c r="I29" s="6">
        <v>0</v>
      </c>
      <c r="J29" s="6">
        <v>26850.75</v>
      </c>
      <c r="K29" s="6">
        <v>4085.82</v>
      </c>
      <c r="L29" s="6">
        <v>0</v>
      </c>
      <c r="M29" s="6">
        <v>0</v>
      </c>
      <c r="N29" s="6">
        <v>0</v>
      </c>
      <c r="O29" s="6">
        <v>0</v>
      </c>
      <c r="P29" s="6">
        <v>1795.63</v>
      </c>
      <c r="Q29" s="6">
        <v>0</v>
      </c>
      <c r="R29" s="6">
        <v>0</v>
      </c>
      <c r="S29" s="6">
        <v>0</v>
      </c>
    </row>
    <row r="30" spans="1:19" x14ac:dyDescent="0.25">
      <c r="A30" t="s">
        <v>73</v>
      </c>
      <c r="B30" s="8">
        <v>34667760</v>
      </c>
      <c r="C30" s="8">
        <v>34667760</v>
      </c>
      <c r="D30" s="6">
        <v>2166271.4300000002</v>
      </c>
      <c r="E30" s="6">
        <v>501261.14</v>
      </c>
      <c r="F30" s="6">
        <v>493742.22</v>
      </c>
      <c r="G30" s="6">
        <v>742759.95</v>
      </c>
      <c r="H30" s="6">
        <v>82757.649999999994</v>
      </c>
      <c r="I30" s="6">
        <v>-624.02</v>
      </c>
      <c r="J30" s="6">
        <v>122342.53</v>
      </c>
      <c r="K30" s="6">
        <v>18616.59</v>
      </c>
      <c r="L30" s="6">
        <v>156154.45000000001</v>
      </c>
      <c r="M30" s="6">
        <v>501261.14</v>
      </c>
      <c r="N30" s="6">
        <v>357529.9</v>
      </c>
      <c r="O30" s="6">
        <v>-19899.29</v>
      </c>
      <c r="P30" s="6">
        <v>8181.59</v>
      </c>
      <c r="Q30" s="6">
        <v>1123.69</v>
      </c>
      <c r="R30" s="6">
        <v>7962.35</v>
      </c>
      <c r="S30" s="6">
        <v>8614.51</v>
      </c>
    </row>
    <row r="31" spans="1:19" x14ac:dyDescent="0.25">
      <c r="A31" t="s">
        <v>58</v>
      </c>
      <c r="B31" s="8">
        <v>15001734</v>
      </c>
      <c r="C31" s="8">
        <v>15001734</v>
      </c>
      <c r="D31" s="6">
        <v>1053385.43</v>
      </c>
      <c r="E31" s="6">
        <v>216910.07</v>
      </c>
      <c r="F31" s="6">
        <v>213656.42</v>
      </c>
      <c r="G31" s="6">
        <v>328148.06</v>
      </c>
      <c r="H31" s="6">
        <v>35639.89</v>
      </c>
      <c r="I31" s="6">
        <v>-270.02999999999997</v>
      </c>
      <c r="J31" s="6">
        <v>52941.120000000003</v>
      </c>
      <c r="K31" s="6">
        <v>8055.93</v>
      </c>
      <c r="L31" s="6">
        <v>67248.490000000005</v>
      </c>
      <c r="M31" s="6">
        <v>216910.07</v>
      </c>
      <c r="N31" s="6">
        <v>153971.57</v>
      </c>
      <c r="O31" s="6">
        <v>-8611</v>
      </c>
      <c r="P31" s="6">
        <v>3540.41</v>
      </c>
      <c r="Q31" s="6">
        <v>483.92</v>
      </c>
      <c r="R31" s="6">
        <v>11437.89</v>
      </c>
      <c r="S31" s="6">
        <v>3709.87</v>
      </c>
    </row>
    <row r="32" spans="1:19" x14ac:dyDescent="0.2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2:19" x14ac:dyDescent="0.25">
      <c r="B33" s="19">
        <f t="shared" ref="B33:S33" si="0">SUM(B6:B32)</f>
        <v>2472948921</v>
      </c>
      <c r="C33" s="19">
        <f t="shared" si="0"/>
        <v>2461872074</v>
      </c>
      <c r="D33" s="20">
        <f t="shared" si="0"/>
        <v>241392503.36000004</v>
      </c>
      <c r="E33" s="20">
        <f t="shared" si="0"/>
        <v>35606530.159999996</v>
      </c>
      <c r="F33" s="20">
        <f t="shared" si="0"/>
        <v>35072432.130000003</v>
      </c>
      <c r="G33" s="20">
        <f t="shared" si="0"/>
        <v>77635106.360000014</v>
      </c>
      <c r="H33" s="20">
        <f t="shared" si="0"/>
        <v>7506583.4500000002</v>
      </c>
      <c r="I33" s="20">
        <f t="shared" si="0"/>
        <v>-44198.869999999988</v>
      </c>
      <c r="J33" s="20">
        <f t="shared" si="0"/>
        <v>8709245.3399999999</v>
      </c>
      <c r="K33" s="20">
        <f t="shared" si="0"/>
        <v>1389602.7199999995</v>
      </c>
      <c r="L33" s="20">
        <f t="shared" si="0"/>
        <v>14174990.709999999</v>
      </c>
      <c r="M33" s="20">
        <f t="shared" si="0"/>
        <v>35594173.530000001</v>
      </c>
      <c r="N33" s="20">
        <f t="shared" si="0"/>
        <v>32333388.589999992</v>
      </c>
      <c r="O33" s="20">
        <f t="shared" si="0"/>
        <v>-1834960.3999999994</v>
      </c>
      <c r="P33" s="20">
        <f t="shared" si="0"/>
        <v>8657622.7000000011</v>
      </c>
      <c r="Q33" s="20">
        <f t="shared" si="0"/>
        <v>98316.73</v>
      </c>
      <c r="R33" s="20">
        <f t="shared" si="0"/>
        <v>5855505.4699999988</v>
      </c>
      <c r="S33" s="20">
        <f t="shared" si="0"/>
        <v>789009.92000000004</v>
      </c>
    </row>
  </sheetData>
  <printOptions headings="1"/>
  <pageMargins left="0.7" right="0.7" top="0.75" bottom="0.75" header="0.3" footer="0.3"/>
  <pageSetup scale="3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DFBD-E8FE-4C80-90EB-EA4CDC893969}">
  <sheetPr>
    <pageSetUpPr fitToPage="1"/>
  </sheetPr>
  <dimension ref="A1:S32"/>
  <sheetViews>
    <sheetView topLeftCell="K1" zoomScaleNormal="100" workbookViewId="0">
      <selection activeCell="S2" sqref="S2"/>
    </sheetView>
  </sheetViews>
  <sheetFormatPr defaultRowHeight="15" x14ac:dyDescent="0.25"/>
  <cols>
    <col min="1" max="1" width="21.7109375" bestFit="1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0.85546875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20" width="9.140625" customWidth="1"/>
    <col min="21" max="22" width="9.5703125" customWidth="1"/>
    <col min="23" max="23" width="9.140625" customWidth="1"/>
    <col min="24" max="26" width="9.5703125" customWidth="1"/>
    <col min="27" max="30" width="9.140625" customWidth="1"/>
  </cols>
  <sheetData>
    <row r="1" spans="1:19" x14ac:dyDescent="0.25">
      <c r="A1" s="3" t="s">
        <v>75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119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90171068</v>
      </c>
      <c r="C7" s="8">
        <v>90170369</v>
      </c>
      <c r="D7" s="6">
        <v>11010244.560000001</v>
      </c>
      <c r="E7" s="6">
        <v>1303971.1100000001</v>
      </c>
      <c r="F7" s="6">
        <v>1284411.51</v>
      </c>
      <c r="G7" s="6">
        <v>3858021.23</v>
      </c>
      <c r="H7" s="6">
        <v>346461.03</v>
      </c>
      <c r="I7" s="6">
        <v>-154.30000000000001</v>
      </c>
      <c r="J7" s="6">
        <v>424761.7</v>
      </c>
      <c r="K7" s="6">
        <v>67581.539999999994</v>
      </c>
      <c r="L7" s="6">
        <v>706964.99</v>
      </c>
      <c r="M7" s="6">
        <v>1303971.1100000001</v>
      </c>
      <c r="N7" s="6">
        <v>1569743.57</v>
      </c>
      <c r="O7" s="6">
        <v>-96225.600000000006</v>
      </c>
      <c r="P7" s="6">
        <v>474842.08000000007</v>
      </c>
      <c r="Q7" s="6">
        <v>4859.38</v>
      </c>
      <c r="R7" s="6">
        <v>321042.24</v>
      </c>
      <c r="S7" s="6">
        <v>38144.6</v>
      </c>
    </row>
    <row r="8" spans="1:19" x14ac:dyDescent="0.25">
      <c r="A8" t="s">
        <v>36</v>
      </c>
      <c r="B8" s="8">
        <v>40118</v>
      </c>
      <c r="C8" s="8">
        <v>0</v>
      </c>
      <c r="D8" s="6">
        <v>5772.49</v>
      </c>
      <c r="E8" s="6">
        <v>583.54999999999995</v>
      </c>
      <c r="F8" s="6">
        <v>574.79999999999995</v>
      </c>
      <c r="G8" s="6">
        <v>1608.16</v>
      </c>
      <c r="H8" s="6">
        <v>145.93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583.54999999999995</v>
      </c>
      <c r="N8" s="6">
        <v>633.36</v>
      </c>
      <c r="O8" s="6">
        <v>-36.44</v>
      </c>
      <c r="P8" s="6">
        <v>212.21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139.96</v>
      </c>
      <c r="E9" s="6">
        <v>17.64</v>
      </c>
      <c r="F9" s="6">
        <v>17.38</v>
      </c>
      <c r="G9" s="6">
        <v>21.12</v>
      </c>
      <c r="H9" s="6">
        <v>1.2</v>
      </c>
      <c r="I9" s="6">
        <v>0</v>
      </c>
      <c r="J9" s="6">
        <v>1.5</v>
      </c>
      <c r="K9" s="6">
        <v>0.22</v>
      </c>
      <c r="L9" s="6">
        <v>2.4500000000000002</v>
      </c>
      <c r="M9" s="6">
        <v>17.64</v>
      </c>
      <c r="N9" s="6">
        <v>5.24</v>
      </c>
      <c r="O9" s="6">
        <v>-0.8</v>
      </c>
      <c r="P9" s="6">
        <v>6.44</v>
      </c>
      <c r="Q9" s="6">
        <v>0.02</v>
      </c>
      <c r="R9" s="6">
        <v>4.74</v>
      </c>
      <c r="S9" s="6">
        <v>0.11</v>
      </c>
    </row>
    <row r="10" spans="1:19" x14ac:dyDescent="0.25">
      <c r="A10" t="s">
        <v>38</v>
      </c>
      <c r="B10" s="8">
        <v>753537087</v>
      </c>
      <c r="C10" s="8">
        <v>753219575</v>
      </c>
      <c r="D10" s="6">
        <v>62170742.049999997</v>
      </c>
      <c r="E10" s="6">
        <v>10896874.83</v>
      </c>
      <c r="F10" s="6">
        <v>10733421.699999999</v>
      </c>
      <c r="G10" s="6">
        <v>21986777.879999999</v>
      </c>
      <c r="H10" s="6">
        <v>2187072.61</v>
      </c>
      <c r="I10" s="6">
        <v>-1525.71</v>
      </c>
      <c r="J10" s="6">
        <v>2659747.1</v>
      </c>
      <c r="K10" s="6">
        <v>418351.62</v>
      </c>
      <c r="L10" s="6">
        <v>4658670.76</v>
      </c>
      <c r="M10" s="6">
        <v>10896874.83</v>
      </c>
      <c r="N10" s="6">
        <v>9604188.3599999994</v>
      </c>
      <c r="O10" s="6">
        <v>-432609.53</v>
      </c>
      <c r="P10" s="6">
        <v>1583859.2999999998</v>
      </c>
      <c r="Q10" s="6">
        <v>30160.41</v>
      </c>
      <c r="R10" s="6">
        <v>1047436.83</v>
      </c>
      <c r="S10" s="6">
        <v>231426.13</v>
      </c>
    </row>
    <row r="11" spans="1:19" x14ac:dyDescent="0.25">
      <c r="A11" t="s">
        <v>39</v>
      </c>
      <c r="B11" s="8">
        <v>96240</v>
      </c>
      <c r="C11" s="8">
        <v>0</v>
      </c>
      <c r="D11" s="6">
        <v>9830.69</v>
      </c>
      <c r="E11" s="6">
        <v>1391.54</v>
      </c>
      <c r="F11" s="6">
        <v>1370.67</v>
      </c>
      <c r="G11" s="6">
        <v>1667.05</v>
      </c>
      <c r="H11" s="6">
        <v>94.89</v>
      </c>
      <c r="I11" s="6">
        <v>-0.17</v>
      </c>
      <c r="J11" s="6">
        <v>118.97</v>
      </c>
      <c r="K11" s="6">
        <v>17.54</v>
      </c>
      <c r="L11" s="6">
        <v>192.94</v>
      </c>
      <c r="M11" s="6">
        <v>1391.54</v>
      </c>
      <c r="N11" s="6">
        <v>413.04</v>
      </c>
      <c r="O11" s="6">
        <v>-63.12</v>
      </c>
      <c r="P11" s="6">
        <v>508.6</v>
      </c>
      <c r="Q11" s="6">
        <v>1.35</v>
      </c>
      <c r="R11" s="6">
        <v>374.28</v>
      </c>
      <c r="S11" s="6">
        <v>8.73</v>
      </c>
    </row>
    <row r="12" spans="1:19" x14ac:dyDescent="0.25">
      <c r="A12" t="s">
        <v>40</v>
      </c>
      <c r="B12" s="8">
        <v>420537222</v>
      </c>
      <c r="C12" s="8">
        <v>420541869</v>
      </c>
      <c r="D12" s="6">
        <v>41675102.450000003</v>
      </c>
      <c r="E12" s="6">
        <v>6095859.6900000004</v>
      </c>
      <c r="F12" s="6">
        <v>6004421.7999999998</v>
      </c>
      <c r="G12" s="6">
        <v>12857881.65</v>
      </c>
      <c r="H12" s="6">
        <v>1183876.94</v>
      </c>
      <c r="I12" s="6">
        <v>-846.7</v>
      </c>
      <c r="J12" s="6">
        <v>1453602.41</v>
      </c>
      <c r="K12" s="6">
        <v>218056.98</v>
      </c>
      <c r="L12" s="6">
        <v>2491707.67</v>
      </c>
      <c r="M12" s="6">
        <v>6095859.6900000004</v>
      </c>
      <c r="N12" s="6">
        <v>5164523.07</v>
      </c>
      <c r="O12" s="6">
        <v>-216698.34</v>
      </c>
      <c r="P12" s="6">
        <v>1754345.4000000004</v>
      </c>
      <c r="Q12" s="6">
        <v>12646.79</v>
      </c>
      <c r="R12" s="6">
        <v>669767.81000000006</v>
      </c>
      <c r="S12" s="6">
        <v>126899.62</v>
      </c>
    </row>
    <row r="13" spans="1:19" x14ac:dyDescent="0.25">
      <c r="A13" t="s">
        <v>69</v>
      </c>
      <c r="B13" s="8">
        <v>0</v>
      </c>
      <c r="C13" s="8">
        <v>0</v>
      </c>
      <c r="D13" s="6">
        <v>140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402339</v>
      </c>
      <c r="C14" s="8">
        <v>402339</v>
      </c>
      <c r="D14" s="6">
        <v>36048.42</v>
      </c>
      <c r="E14" s="6">
        <v>5817.51</v>
      </c>
      <c r="F14" s="6">
        <v>5730.25</v>
      </c>
      <c r="G14" s="6">
        <v>6970.51</v>
      </c>
      <c r="H14" s="6">
        <v>396.85</v>
      </c>
      <c r="I14" s="6">
        <v>-0.88</v>
      </c>
      <c r="J14" s="6">
        <v>497.26</v>
      </c>
      <c r="K14" s="6">
        <v>75.12</v>
      </c>
      <c r="L14" s="6">
        <v>806.24</v>
      </c>
      <c r="M14" s="6">
        <v>5817.51</v>
      </c>
      <c r="N14" s="6">
        <v>1726.77</v>
      </c>
      <c r="O14" s="6">
        <v>-263.89999999999998</v>
      </c>
      <c r="P14" s="6">
        <v>2126.2500000000005</v>
      </c>
      <c r="Q14" s="6">
        <v>5.61</v>
      </c>
      <c r="R14" s="6">
        <v>1564.63</v>
      </c>
      <c r="S14" s="6">
        <v>36.56</v>
      </c>
    </row>
    <row r="15" spans="1:19" x14ac:dyDescent="0.25">
      <c r="A15" t="s">
        <v>42</v>
      </c>
      <c r="B15" s="8">
        <v>229285</v>
      </c>
      <c r="C15" s="8">
        <v>229285</v>
      </c>
      <c r="D15" s="6">
        <v>16793.52</v>
      </c>
      <c r="E15" s="6">
        <v>3315.22</v>
      </c>
      <c r="F15" s="6">
        <v>3265.49</v>
      </c>
      <c r="G15" s="6">
        <v>3379.05</v>
      </c>
      <c r="H15" s="6">
        <v>201.11</v>
      </c>
      <c r="I15" s="6">
        <v>-0.25</v>
      </c>
      <c r="J15" s="6">
        <v>249.92</v>
      </c>
      <c r="K15" s="6">
        <v>37.99</v>
      </c>
      <c r="L15" s="6">
        <v>418.17</v>
      </c>
      <c r="M15" s="6">
        <v>3315.22</v>
      </c>
      <c r="N15" s="6">
        <v>872.65</v>
      </c>
      <c r="O15" s="6">
        <v>-294.86</v>
      </c>
      <c r="P15" s="6">
        <v>1210.9899999999998</v>
      </c>
      <c r="Q15" s="6">
        <v>4.67</v>
      </c>
      <c r="R15" s="6">
        <v>657.41</v>
      </c>
      <c r="S15" s="6">
        <v>21.25</v>
      </c>
    </row>
    <row r="16" spans="1:19" x14ac:dyDescent="0.25">
      <c r="A16" t="s">
        <v>43</v>
      </c>
      <c r="B16" s="8">
        <v>234967</v>
      </c>
      <c r="C16" s="8">
        <v>234967</v>
      </c>
      <c r="D16" s="6">
        <v>37061.86</v>
      </c>
      <c r="E16" s="6">
        <v>3396.93</v>
      </c>
      <c r="F16" s="6">
        <v>3345.97</v>
      </c>
      <c r="G16" s="6">
        <v>9419.7800000000007</v>
      </c>
      <c r="H16" s="6">
        <v>848.25</v>
      </c>
      <c r="I16" s="6">
        <v>-0.15</v>
      </c>
      <c r="J16" s="6">
        <v>1052.46</v>
      </c>
      <c r="K16" s="6">
        <v>163.25</v>
      </c>
      <c r="L16" s="6">
        <v>1757.42</v>
      </c>
      <c r="M16" s="6">
        <v>3396.93</v>
      </c>
      <c r="N16" s="6">
        <v>3711.29</v>
      </c>
      <c r="O16" s="6">
        <v>-202.86</v>
      </c>
      <c r="P16" s="6">
        <v>1241.47</v>
      </c>
      <c r="Q16" s="6">
        <v>10.02</v>
      </c>
      <c r="R16" s="6">
        <v>747.28</v>
      </c>
      <c r="S16" s="6">
        <v>91.35</v>
      </c>
    </row>
    <row r="17" spans="1:19" x14ac:dyDescent="0.25">
      <c r="A17" t="s">
        <v>44</v>
      </c>
      <c r="B17" s="8">
        <v>859952903</v>
      </c>
      <c r="C17" s="8">
        <v>859937624</v>
      </c>
      <c r="D17" s="6">
        <f>99185449.23+3436.35</f>
        <v>99188885.579999998</v>
      </c>
      <c r="E17" s="6">
        <v>12434619.630000001</v>
      </c>
      <c r="F17" s="6">
        <v>12248100.35</v>
      </c>
      <c r="G17" s="6">
        <v>30998460.890000001</v>
      </c>
      <c r="H17" s="6">
        <v>2702934.45</v>
      </c>
      <c r="I17" s="6">
        <v>-817.72</v>
      </c>
      <c r="J17" s="6">
        <v>3267995.87</v>
      </c>
      <c r="K17" s="6">
        <v>507120.47</v>
      </c>
      <c r="L17" s="6">
        <v>5228436.21</v>
      </c>
      <c r="M17" s="6">
        <v>12434437.970000001</v>
      </c>
      <c r="N17" s="6">
        <v>12739785.619999999</v>
      </c>
      <c r="O17" s="6">
        <v>-872873.03</v>
      </c>
      <c r="P17" s="6">
        <v>3918931.2100000009</v>
      </c>
      <c r="Q17" s="6">
        <v>40398.6</v>
      </c>
      <c r="R17" s="6">
        <v>3153523.41</v>
      </c>
      <c r="S17" s="6">
        <v>313025.8</v>
      </c>
    </row>
    <row r="18" spans="1:19" x14ac:dyDescent="0.25">
      <c r="A18" t="s">
        <v>45</v>
      </c>
      <c r="B18" s="8">
        <v>3079031</v>
      </c>
      <c r="C18" s="8">
        <v>0</v>
      </c>
      <c r="D18" s="6">
        <v>582881.97</v>
      </c>
      <c r="E18" s="6">
        <v>44461.1</v>
      </c>
      <c r="F18" s="6">
        <v>43794.18</v>
      </c>
      <c r="G18" s="6">
        <v>46385.32</v>
      </c>
      <c r="H18" s="6">
        <v>3145.55</v>
      </c>
      <c r="I18" s="6">
        <v>-3.26</v>
      </c>
      <c r="J18" s="6">
        <v>3936.85</v>
      </c>
      <c r="K18" s="6">
        <v>632.03</v>
      </c>
      <c r="L18" s="6">
        <v>6553.94</v>
      </c>
      <c r="M18" s="6">
        <v>44461.1</v>
      </c>
      <c r="N18" s="6">
        <v>13658.2</v>
      </c>
      <c r="O18" s="6">
        <v>-8360.7199999999993</v>
      </c>
      <c r="P18" s="6">
        <v>16369.949999999997</v>
      </c>
      <c r="Q18" s="6">
        <v>42.13</v>
      </c>
      <c r="R18" s="6">
        <v>10078.4</v>
      </c>
      <c r="S18" s="6">
        <v>332.25</v>
      </c>
    </row>
    <row r="19" spans="1:19" x14ac:dyDescent="0.25">
      <c r="A19" t="s">
        <v>46</v>
      </c>
      <c r="B19" s="8">
        <v>531945</v>
      </c>
      <c r="C19" s="8">
        <v>0</v>
      </c>
      <c r="D19" s="6">
        <v>58998.81</v>
      </c>
      <c r="E19" s="6">
        <v>7685.09</v>
      </c>
      <c r="F19" s="6">
        <v>7569.81</v>
      </c>
      <c r="G19" s="6">
        <v>21366.59</v>
      </c>
      <c r="H19" s="6">
        <v>1927.07</v>
      </c>
      <c r="I19" s="6">
        <v>0</v>
      </c>
      <c r="J19" s="6">
        <v>2365.64</v>
      </c>
      <c r="K19" s="6">
        <v>372.3</v>
      </c>
      <c r="L19" s="6">
        <v>4001.66</v>
      </c>
      <c r="M19" s="6">
        <v>7685.09</v>
      </c>
      <c r="N19" s="6">
        <v>8388.11</v>
      </c>
      <c r="O19" s="6">
        <v>-440.49</v>
      </c>
      <c r="P19" s="6">
        <v>2832.2199999999993</v>
      </c>
      <c r="Q19" s="6">
        <v>2.9</v>
      </c>
      <c r="R19" s="6">
        <v>1702.88</v>
      </c>
      <c r="S19" s="6">
        <v>214.3</v>
      </c>
    </row>
    <row r="20" spans="1:19" x14ac:dyDescent="0.25">
      <c r="A20" t="s">
        <v>47</v>
      </c>
      <c r="B20" s="8">
        <v>8698713</v>
      </c>
      <c r="C20" s="8">
        <v>764193</v>
      </c>
      <c r="D20" s="6">
        <v>631948.77</v>
      </c>
      <c r="E20" s="6">
        <v>125846.82</v>
      </c>
      <c r="F20" s="6">
        <v>123959.15</v>
      </c>
      <c r="G20" s="6">
        <v>127135.58</v>
      </c>
      <c r="H20" s="6">
        <v>7744.92</v>
      </c>
      <c r="I20" s="6">
        <v>-2.42</v>
      </c>
      <c r="J20" s="6">
        <v>9444.51</v>
      </c>
      <c r="K20" s="6">
        <v>1485.79</v>
      </c>
      <c r="L20" s="6">
        <v>15838.89</v>
      </c>
      <c r="M20" s="6">
        <v>125846.82</v>
      </c>
      <c r="N20" s="6">
        <v>33136.51</v>
      </c>
      <c r="O20" s="6">
        <v>-11100.87</v>
      </c>
      <c r="P20" s="6">
        <v>44866.670000000006</v>
      </c>
      <c r="Q20" s="6">
        <v>80.040000000000006</v>
      </c>
      <c r="R20" s="6">
        <v>24864.639999999999</v>
      </c>
      <c r="S20" s="6">
        <v>776.9</v>
      </c>
    </row>
    <row r="21" spans="1:19" x14ac:dyDescent="0.25">
      <c r="A21" t="s">
        <v>48</v>
      </c>
      <c r="B21" s="8">
        <v>241</v>
      </c>
      <c r="C21" s="8">
        <v>0</v>
      </c>
      <c r="D21" s="6">
        <v>20</v>
      </c>
      <c r="E21" s="6">
        <v>3.47</v>
      </c>
      <c r="F21" s="6">
        <v>3.42</v>
      </c>
      <c r="G21" s="6">
        <v>9.64</v>
      </c>
      <c r="H21" s="6">
        <v>0.87</v>
      </c>
      <c r="I21" s="6">
        <v>0</v>
      </c>
      <c r="J21" s="6">
        <v>1.06</v>
      </c>
      <c r="K21" s="6">
        <v>0.15</v>
      </c>
      <c r="L21" s="6">
        <v>1.79</v>
      </c>
      <c r="M21" s="6">
        <v>3.47</v>
      </c>
      <c r="N21" s="6">
        <v>3.81</v>
      </c>
      <c r="O21" s="6">
        <v>-0.2</v>
      </c>
      <c r="P21" s="6">
        <v>1.3</v>
      </c>
      <c r="Q21" s="6">
        <v>0</v>
      </c>
      <c r="R21" s="6">
        <v>0.77</v>
      </c>
      <c r="S21" s="6">
        <v>0.09</v>
      </c>
    </row>
    <row r="22" spans="1:19" x14ac:dyDescent="0.25">
      <c r="A22" t="s">
        <v>49</v>
      </c>
      <c r="B22" s="8">
        <v>12798176</v>
      </c>
      <c r="C22" s="8">
        <v>12798176</v>
      </c>
      <c r="D22" s="6">
        <v>1121654.3899999999</v>
      </c>
      <c r="E22" s="6">
        <v>185103.88</v>
      </c>
      <c r="F22" s="6">
        <v>182327.33</v>
      </c>
      <c r="G22" s="6">
        <v>322646.05</v>
      </c>
      <c r="H22" s="6">
        <v>27041.32</v>
      </c>
      <c r="I22" s="6">
        <v>-25.8</v>
      </c>
      <c r="J22" s="6">
        <v>33464.32</v>
      </c>
      <c r="K22" s="6">
        <v>5139.25</v>
      </c>
      <c r="L22" s="6">
        <v>54598.01</v>
      </c>
      <c r="M22" s="6">
        <v>185103.88</v>
      </c>
      <c r="N22" s="6">
        <v>120069.95</v>
      </c>
      <c r="O22" s="6">
        <v>-6247.2</v>
      </c>
      <c r="P22" s="6">
        <v>64615.520000000004</v>
      </c>
      <c r="Q22" s="6">
        <v>383.78</v>
      </c>
      <c r="R22" s="6">
        <v>20675.37</v>
      </c>
      <c r="S22" s="6">
        <v>2931.53</v>
      </c>
    </row>
    <row r="23" spans="1:19" x14ac:dyDescent="0.25">
      <c r="A23" t="s">
        <v>51</v>
      </c>
      <c r="B23" s="8">
        <v>93560296</v>
      </c>
      <c r="C23" s="8">
        <v>93560296</v>
      </c>
      <c r="D23" s="6">
        <v>3335598.78</v>
      </c>
      <c r="E23" s="6">
        <v>1352788.32</v>
      </c>
      <c r="F23" s="6">
        <v>1332496.5</v>
      </c>
      <c r="G23" s="6">
        <v>261104.4</v>
      </c>
      <c r="H23" s="6">
        <v>26766.26</v>
      </c>
      <c r="I23" s="6">
        <v>-187.12</v>
      </c>
      <c r="J23" s="6">
        <v>33309.660000000003</v>
      </c>
      <c r="K23" s="6">
        <v>5079.8999999999996</v>
      </c>
      <c r="L23" s="6">
        <v>55600.76</v>
      </c>
      <c r="M23" s="6">
        <v>1352788.32</v>
      </c>
      <c r="N23" s="6">
        <v>116958.75</v>
      </c>
      <c r="O23" s="6">
        <v>-9636.7099999999991</v>
      </c>
      <c r="P23" s="6">
        <v>2854.42</v>
      </c>
      <c r="Q23" s="6">
        <v>520.09</v>
      </c>
      <c r="R23" s="6">
        <v>26983.97</v>
      </c>
      <c r="S23" s="6">
        <v>2854.42</v>
      </c>
    </row>
    <row r="24" spans="1:19" x14ac:dyDescent="0.25">
      <c r="A24" t="s">
        <v>52</v>
      </c>
      <c r="B24" s="8">
        <v>0</v>
      </c>
      <c r="C24" s="8">
        <v>0</v>
      </c>
      <c r="D24" s="6">
        <v>148585.81</v>
      </c>
      <c r="E24" s="6">
        <v>0</v>
      </c>
      <c r="F24" s="6">
        <v>0</v>
      </c>
      <c r="G24" s="6">
        <v>19225.810000000001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19225.810000000001</v>
      </c>
      <c r="Q24" s="6">
        <v>0</v>
      </c>
      <c r="R24" s="6">
        <v>0</v>
      </c>
      <c r="S24" s="6">
        <v>0</v>
      </c>
    </row>
    <row r="25" spans="1:19" x14ac:dyDescent="0.25">
      <c r="A25" t="s">
        <v>53</v>
      </c>
      <c r="B25" s="8">
        <v>0</v>
      </c>
      <c r="C25" s="8">
        <v>0</v>
      </c>
      <c r="D25" s="6">
        <v>1392600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t="s">
        <v>54</v>
      </c>
      <c r="B26" s="8">
        <v>8958978</v>
      </c>
      <c r="C26" s="8">
        <v>8958978</v>
      </c>
      <c r="D26" s="6">
        <v>575152.54</v>
      </c>
      <c r="E26" s="6">
        <v>129537.87</v>
      </c>
      <c r="F26" s="6">
        <v>127594.8</v>
      </c>
      <c r="G26" s="6">
        <v>138738.73000000001</v>
      </c>
      <c r="H26" s="6">
        <v>15015.25</v>
      </c>
      <c r="I26" s="6">
        <v>-17.920000000000002</v>
      </c>
      <c r="J26" s="6">
        <v>18607.8</v>
      </c>
      <c r="K26" s="6">
        <v>3305.86</v>
      </c>
      <c r="L26" s="6">
        <v>31974.59</v>
      </c>
      <c r="M26" s="6">
        <v>129537.87</v>
      </c>
      <c r="N26" s="6">
        <v>65400.54</v>
      </c>
      <c r="O26" s="6">
        <v>-1997.85</v>
      </c>
      <c r="P26" s="6">
        <v>2114.3199999999997</v>
      </c>
      <c r="Q26" s="6">
        <v>143.34</v>
      </c>
      <c r="R26" s="6">
        <v>2598.1</v>
      </c>
      <c r="S26" s="6">
        <v>1594.7</v>
      </c>
    </row>
    <row r="27" spans="1:19" x14ac:dyDescent="0.25">
      <c r="A27" t="s">
        <v>55</v>
      </c>
      <c r="B27" s="8">
        <v>4782723</v>
      </c>
      <c r="C27" s="8">
        <v>4782723</v>
      </c>
      <c r="D27" s="6">
        <v>257995.93</v>
      </c>
      <c r="E27" s="6">
        <v>0</v>
      </c>
      <c r="F27" s="6">
        <v>0</v>
      </c>
      <c r="G27" s="6">
        <v>74074.8</v>
      </c>
      <c r="H27" s="6">
        <v>8015.84</v>
      </c>
      <c r="I27" s="6">
        <v>0</v>
      </c>
      <c r="J27" s="6">
        <v>9933.7199999999993</v>
      </c>
      <c r="K27" s="6">
        <v>1764.82</v>
      </c>
      <c r="L27" s="6">
        <v>17069.54</v>
      </c>
      <c r="M27" s="6">
        <v>0</v>
      </c>
      <c r="N27" s="6">
        <v>34913.879999999997</v>
      </c>
      <c r="O27" s="6">
        <v>-1066.55</v>
      </c>
      <c r="P27" s="6">
        <v>1128.7200000000003</v>
      </c>
      <c r="Q27" s="6">
        <v>76.52</v>
      </c>
      <c r="R27" s="6">
        <v>1386.99</v>
      </c>
      <c r="S27" s="6">
        <v>851.32</v>
      </c>
    </row>
    <row r="28" spans="1:19" x14ac:dyDescent="0.25">
      <c r="A28" t="s">
        <v>56</v>
      </c>
      <c r="B28" s="8">
        <v>7993800</v>
      </c>
      <c r="C28" s="8">
        <v>7993800</v>
      </c>
      <c r="D28" s="6">
        <v>223932.92</v>
      </c>
      <c r="E28" s="6">
        <v>0</v>
      </c>
      <c r="F28" s="6">
        <v>0</v>
      </c>
      <c r="G28" s="6">
        <v>34389.33</v>
      </c>
      <c r="H28" s="6">
        <v>0</v>
      </c>
      <c r="I28" s="6">
        <v>0</v>
      </c>
      <c r="J28" s="6">
        <v>28210.12</v>
      </c>
      <c r="K28" s="6">
        <v>4292.67</v>
      </c>
      <c r="L28" s="6">
        <v>0</v>
      </c>
      <c r="M28" s="6">
        <v>0</v>
      </c>
      <c r="N28" s="6">
        <v>0</v>
      </c>
      <c r="O28" s="6">
        <v>0</v>
      </c>
      <c r="P28" s="6">
        <v>1886.54</v>
      </c>
      <c r="Q28" s="6">
        <v>0</v>
      </c>
      <c r="R28" s="6">
        <v>0</v>
      </c>
      <c r="S28" s="6">
        <v>0</v>
      </c>
    </row>
    <row r="29" spans="1:19" x14ac:dyDescent="0.25">
      <c r="A29" t="s">
        <v>73</v>
      </c>
      <c r="B29" s="8">
        <v>33023880</v>
      </c>
      <c r="C29" s="8">
        <v>33023880</v>
      </c>
      <c r="D29" s="6">
        <v>2116263.8199999998</v>
      </c>
      <c r="E29" s="6">
        <v>477492.28</v>
      </c>
      <c r="F29" s="6">
        <v>470329.9</v>
      </c>
      <c r="G29" s="6">
        <v>753155.04</v>
      </c>
      <c r="H29" s="6">
        <v>81413.100000000006</v>
      </c>
      <c r="I29" s="6">
        <v>-66.05</v>
      </c>
      <c r="J29" s="6">
        <v>116541.27</v>
      </c>
      <c r="K29" s="6">
        <v>17733.82</v>
      </c>
      <c r="L29" s="6">
        <v>173464.52</v>
      </c>
      <c r="M29" s="6">
        <v>477492.28</v>
      </c>
      <c r="N29" s="6">
        <v>357529.9</v>
      </c>
      <c r="O29" s="6">
        <v>-18955.71</v>
      </c>
      <c r="P29" s="6">
        <v>7793.6400000000012</v>
      </c>
      <c r="Q29" s="6">
        <v>1123.69</v>
      </c>
      <c r="R29" s="6">
        <v>7962.35</v>
      </c>
      <c r="S29" s="6">
        <v>8614.51</v>
      </c>
    </row>
    <row r="30" spans="1:19" x14ac:dyDescent="0.25">
      <c r="A30" t="s">
        <v>58</v>
      </c>
      <c r="B30" s="8">
        <v>12968630</v>
      </c>
      <c r="C30" s="8">
        <v>12968630</v>
      </c>
      <c r="D30" s="6">
        <v>964446.79</v>
      </c>
      <c r="E30" s="6">
        <v>187513.42</v>
      </c>
      <c r="F30" s="6">
        <v>184700.72</v>
      </c>
      <c r="G30" s="6">
        <v>314143.64</v>
      </c>
      <c r="H30" s="6">
        <v>33360.980000000003</v>
      </c>
      <c r="I30" s="6">
        <v>-25.94</v>
      </c>
      <c r="J30" s="6">
        <v>45766.3</v>
      </c>
      <c r="K30" s="6">
        <v>6964.15</v>
      </c>
      <c r="L30" s="6">
        <v>71081.259999999995</v>
      </c>
      <c r="M30" s="6">
        <v>187513.42</v>
      </c>
      <c r="N30" s="6">
        <v>146506.48000000001</v>
      </c>
      <c r="O30" s="6">
        <v>-7443.99</v>
      </c>
      <c r="P30" s="6">
        <v>3060.6000000000022</v>
      </c>
      <c r="Q30" s="6">
        <v>460.46</v>
      </c>
      <c r="R30" s="6">
        <v>10883.34</v>
      </c>
      <c r="S30" s="6">
        <v>3530</v>
      </c>
    </row>
    <row r="31" spans="1:19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B32" s="19">
        <f t="shared" ref="B32:S32" si="0">SUM(B6:B31)</f>
        <v>2311598862</v>
      </c>
      <c r="C32" s="19">
        <f t="shared" si="0"/>
        <v>2299586704</v>
      </c>
      <c r="D32" s="20">
        <f t="shared" si="0"/>
        <v>225560842.10999995</v>
      </c>
      <c r="E32" s="20">
        <f t="shared" si="0"/>
        <v>33256279.900000002</v>
      </c>
      <c r="F32" s="20">
        <f t="shared" si="0"/>
        <v>32757435.729999989</v>
      </c>
      <c r="G32" s="20">
        <f t="shared" si="0"/>
        <v>71836582.25</v>
      </c>
      <c r="H32" s="20">
        <f t="shared" si="0"/>
        <v>6626464.4199999999</v>
      </c>
      <c r="I32" s="20">
        <f t="shared" si="0"/>
        <v>-3674.3900000000008</v>
      </c>
      <c r="J32" s="20">
        <f t="shared" si="0"/>
        <v>8109790.8099999977</v>
      </c>
      <c r="K32" s="20">
        <f t="shared" si="0"/>
        <v>1258205.3099999998</v>
      </c>
      <c r="L32" s="20">
        <f t="shared" si="0"/>
        <v>13519440.269999998</v>
      </c>
      <c r="M32" s="20">
        <f t="shared" si="0"/>
        <v>33256098.240000006</v>
      </c>
      <c r="N32" s="20">
        <f t="shared" si="0"/>
        <v>29982169.099999994</v>
      </c>
      <c r="O32" s="20">
        <f t="shared" si="0"/>
        <v>-1684518.77</v>
      </c>
      <c r="P32" s="20">
        <f t="shared" si="0"/>
        <v>7904033.6599999992</v>
      </c>
      <c r="Q32" s="20">
        <f t="shared" si="0"/>
        <v>90919.799999999988</v>
      </c>
      <c r="R32" s="20">
        <f t="shared" si="0"/>
        <v>5302381.3999999985</v>
      </c>
      <c r="S32" s="20">
        <f t="shared" si="0"/>
        <v>731370.6399999999</v>
      </c>
    </row>
  </sheetData>
  <printOptions headings="1"/>
  <pageMargins left="0.7" right="0.7" top="0.75" bottom="0.75" header="0.3" footer="0.3"/>
  <pageSetup scale="3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3897C-BB59-4AD3-9BC5-C80A0C73D6B8}">
  <sheetPr>
    <pageSetUpPr fitToPage="1"/>
  </sheetPr>
  <dimension ref="A1:U33"/>
  <sheetViews>
    <sheetView topLeftCell="K1" zoomScaleNormal="100" workbookViewId="0">
      <selection activeCell="S2" sqref="S2"/>
    </sheetView>
  </sheetViews>
  <sheetFormatPr defaultRowHeight="15" x14ac:dyDescent="0.25"/>
  <cols>
    <col min="1" max="1" width="31.5703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0.85546875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7" style="6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20" width="15.140625" bestFit="1" customWidth="1"/>
    <col min="21" max="21" width="13.85546875" bestFit="1" customWidth="1"/>
    <col min="22" max="33" width="9.140625" customWidth="1"/>
  </cols>
  <sheetData>
    <row r="1" spans="1:21" x14ac:dyDescent="0.25">
      <c r="A1" s="3" t="s">
        <v>76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21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120</v>
      </c>
    </row>
    <row r="4" spans="1:21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1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21" x14ac:dyDescent="0.25">
      <c r="T6" s="15"/>
      <c r="U6" s="15"/>
    </row>
    <row r="7" spans="1:21" x14ac:dyDescent="0.25">
      <c r="A7" t="s">
        <v>35</v>
      </c>
      <c r="B7" s="8">
        <v>74928130</v>
      </c>
      <c r="C7" s="8">
        <v>74927431</v>
      </c>
      <c r="D7" s="6">
        <v>9467210.75</v>
      </c>
      <c r="E7" s="6">
        <v>1153757.0900000001</v>
      </c>
      <c r="F7" s="6">
        <v>1136450.77</v>
      </c>
      <c r="G7" s="6">
        <v>3206796.78</v>
      </c>
      <c r="H7" s="6">
        <v>287443.8</v>
      </c>
      <c r="I7" s="6">
        <v>-80.14</v>
      </c>
      <c r="J7" s="6">
        <v>353063.79</v>
      </c>
      <c r="K7" s="6">
        <v>56223.33</v>
      </c>
      <c r="L7" s="6">
        <v>588175.82999999996</v>
      </c>
      <c r="M7" s="6">
        <v>1153757.0900000001</v>
      </c>
      <c r="N7" s="6">
        <v>1304578.95</v>
      </c>
      <c r="O7" s="6">
        <v>-79972.5</v>
      </c>
      <c r="P7" s="6">
        <v>394784.39999999997</v>
      </c>
      <c r="Q7" s="6">
        <v>4036.75</v>
      </c>
      <c r="R7" s="6">
        <v>266841.87</v>
      </c>
      <c r="S7" s="6">
        <v>31700.7</v>
      </c>
      <c r="T7" s="15"/>
      <c r="U7" s="15"/>
    </row>
    <row r="8" spans="1:21" x14ac:dyDescent="0.25">
      <c r="A8" t="s">
        <v>36</v>
      </c>
      <c r="B8" s="8">
        <v>40118</v>
      </c>
      <c r="C8" s="8">
        <v>0</v>
      </c>
      <c r="D8" s="6">
        <v>5808.93</v>
      </c>
      <c r="E8" s="6">
        <v>619.99</v>
      </c>
      <c r="F8" s="6">
        <v>610.69000000000005</v>
      </c>
      <c r="G8" s="6">
        <v>1608.16</v>
      </c>
      <c r="H8" s="6">
        <v>145.93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619.99</v>
      </c>
      <c r="N8" s="6">
        <v>633.36</v>
      </c>
      <c r="O8" s="6">
        <v>-36.44</v>
      </c>
      <c r="P8" s="6">
        <v>212.21</v>
      </c>
      <c r="Q8" s="6">
        <v>0</v>
      </c>
      <c r="R8" s="6">
        <v>125.96</v>
      </c>
      <c r="S8" s="6">
        <v>16.47</v>
      </c>
      <c r="T8" s="15"/>
      <c r="U8" s="15"/>
    </row>
    <row r="9" spans="1:21" x14ac:dyDescent="0.25">
      <c r="A9" t="s">
        <v>37</v>
      </c>
      <c r="B9" s="8">
        <v>1220</v>
      </c>
      <c r="C9" s="8">
        <v>0</v>
      </c>
      <c r="D9" s="6">
        <v>141.09</v>
      </c>
      <c r="E9" s="6">
        <v>18.77</v>
      </c>
      <c r="F9" s="6">
        <v>18.489999999999998</v>
      </c>
      <c r="G9" s="6">
        <v>21.12</v>
      </c>
      <c r="H9" s="6">
        <v>1.2</v>
      </c>
      <c r="I9" s="6">
        <v>0</v>
      </c>
      <c r="J9" s="6">
        <v>1.5</v>
      </c>
      <c r="K9" s="6">
        <v>0.22</v>
      </c>
      <c r="L9" s="6">
        <v>2.4500000000000002</v>
      </c>
      <c r="M9" s="6">
        <v>18.77</v>
      </c>
      <c r="N9" s="6">
        <v>5.24</v>
      </c>
      <c r="O9" s="6">
        <v>-0.8</v>
      </c>
      <c r="P9" s="6">
        <v>6.44</v>
      </c>
      <c r="Q9" s="6">
        <v>0.02</v>
      </c>
      <c r="R9" s="6">
        <v>4.74</v>
      </c>
      <c r="S9" s="6">
        <v>0.11</v>
      </c>
      <c r="T9" s="15"/>
      <c r="U9" s="15"/>
    </row>
    <row r="10" spans="1:21" x14ac:dyDescent="0.25">
      <c r="A10" t="s">
        <v>38</v>
      </c>
      <c r="B10" s="8">
        <v>770486847</v>
      </c>
      <c r="C10" s="8">
        <v>770175997</v>
      </c>
      <c r="D10" s="6">
        <v>63678796.479999997</v>
      </c>
      <c r="E10" s="6">
        <v>11850332.91</v>
      </c>
      <c r="F10" s="6">
        <v>11672577.939999999</v>
      </c>
      <c r="G10" s="6">
        <v>22249110.66</v>
      </c>
      <c r="H10" s="6">
        <v>2209874.14</v>
      </c>
      <c r="I10" s="6">
        <v>-1541.76</v>
      </c>
      <c r="J10" s="6">
        <v>2719386.55</v>
      </c>
      <c r="K10" s="6">
        <v>433065.68</v>
      </c>
      <c r="L10" s="6">
        <v>4708470</v>
      </c>
      <c r="M10" s="6">
        <v>11850332.91</v>
      </c>
      <c r="N10" s="6">
        <v>9704764.9700000007</v>
      </c>
      <c r="O10" s="6">
        <v>-442314.68</v>
      </c>
      <c r="P10" s="6">
        <v>1596297.5700000003</v>
      </c>
      <c r="Q10" s="6">
        <v>30501.51</v>
      </c>
      <c r="R10" s="6">
        <v>1056774.3</v>
      </c>
      <c r="S10" s="6">
        <v>233832.38</v>
      </c>
      <c r="T10" s="15"/>
      <c r="U10" s="15"/>
    </row>
    <row r="11" spans="1:21" x14ac:dyDescent="0.25">
      <c r="A11" t="s">
        <v>39</v>
      </c>
      <c r="B11" s="8">
        <v>96240</v>
      </c>
      <c r="C11" s="8">
        <v>0</v>
      </c>
      <c r="D11" s="6">
        <v>9919.52</v>
      </c>
      <c r="E11" s="6">
        <v>1480.37</v>
      </c>
      <c r="F11" s="6">
        <v>1458.17</v>
      </c>
      <c r="G11" s="6">
        <v>1667.05</v>
      </c>
      <c r="H11" s="6">
        <v>94.89</v>
      </c>
      <c r="I11" s="6">
        <v>-0.17</v>
      </c>
      <c r="J11" s="6">
        <v>118.97</v>
      </c>
      <c r="K11" s="6">
        <v>17.54</v>
      </c>
      <c r="L11" s="6">
        <v>192.94</v>
      </c>
      <c r="M11" s="6">
        <v>1480.37</v>
      </c>
      <c r="N11" s="6">
        <v>413.04</v>
      </c>
      <c r="O11" s="6">
        <v>-63.12</v>
      </c>
      <c r="P11" s="6">
        <v>508.6</v>
      </c>
      <c r="Q11" s="6">
        <v>1.35</v>
      </c>
      <c r="R11" s="6">
        <v>374.28</v>
      </c>
      <c r="S11" s="6">
        <v>8.73</v>
      </c>
      <c r="T11" s="15"/>
      <c r="U11" s="15"/>
    </row>
    <row r="12" spans="1:21" x14ac:dyDescent="0.25">
      <c r="A12" t="s">
        <v>40</v>
      </c>
      <c r="B12" s="8">
        <v>404599407</v>
      </c>
      <c r="C12" s="8">
        <v>404837499</v>
      </c>
      <c r="D12" s="6">
        <v>40657369.670000002</v>
      </c>
      <c r="E12" s="6">
        <v>6244165.7800000003</v>
      </c>
      <c r="F12" s="6">
        <v>6150503.29</v>
      </c>
      <c r="G12" s="6">
        <v>12351870.59</v>
      </c>
      <c r="H12" s="6">
        <v>1140527.0900000001</v>
      </c>
      <c r="I12" s="6">
        <v>-810.78</v>
      </c>
      <c r="J12" s="6">
        <v>1399718.04</v>
      </c>
      <c r="K12" s="6">
        <v>209984.97</v>
      </c>
      <c r="L12" s="6">
        <v>2400689.2599999998</v>
      </c>
      <c r="M12" s="6">
        <v>6244165.7800000003</v>
      </c>
      <c r="N12" s="6">
        <v>4975463.3600000003</v>
      </c>
      <c r="O12" s="6">
        <v>-208764.87</v>
      </c>
      <c r="P12" s="6">
        <v>1662670.5599999998</v>
      </c>
      <c r="Q12" s="6">
        <v>12184.17</v>
      </c>
      <c r="R12" s="6">
        <v>637955.13</v>
      </c>
      <c r="S12" s="6">
        <v>122253.66</v>
      </c>
      <c r="T12" s="15"/>
      <c r="U12" s="15"/>
    </row>
    <row r="13" spans="1:21" x14ac:dyDescent="0.25">
      <c r="A13" t="s">
        <v>69</v>
      </c>
      <c r="B13" s="8">
        <v>0</v>
      </c>
      <c r="C13" s="8">
        <v>0</v>
      </c>
      <c r="D13" s="6">
        <v>507.5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5"/>
      <c r="U13" s="15"/>
    </row>
    <row r="14" spans="1:21" x14ac:dyDescent="0.25">
      <c r="A14" t="s">
        <v>41</v>
      </c>
      <c r="B14" s="8">
        <v>366079</v>
      </c>
      <c r="C14" s="8">
        <v>366079</v>
      </c>
      <c r="D14" s="6">
        <v>33452.97</v>
      </c>
      <c r="E14" s="6">
        <v>5630.05</v>
      </c>
      <c r="F14" s="6">
        <v>5545.6</v>
      </c>
      <c r="G14" s="6">
        <v>6341.54</v>
      </c>
      <c r="H14" s="6">
        <v>361.01</v>
      </c>
      <c r="I14" s="6">
        <v>-0.61</v>
      </c>
      <c r="J14" s="6">
        <v>452.49</v>
      </c>
      <c r="K14" s="6">
        <v>66.61</v>
      </c>
      <c r="L14" s="6">
        <v>733.98</v>
      </c>
      <c r="M14" s="6">
        <v>5630.05</v>
      </c>
      <c r="N14" s="6">
        <v>1571.23</v>
      </c>
      <c r="O14" s="6">
        <v>-240.05</v>
      </c>
      <c r="P14" s="6">
        <v>1934.89</v>
      </c>
      <c r="Q14" s="6">
        <v>5.03</v>
      </c>
      <c r="R14" s="6">
        <v>1423.62</v>
      </c>
      <c r="S14" s="6">
        <v>33.340000000000003</v>
      </c>
      <c r="T14" s="15"/>
      <c r="U14" s="15"/>
    </row>
    <row r="15" spans="1:21" x14ac:dyDescent="0.25">
      <c r="A15" t="s">
        <v>42</v>
      </c>
      <c r="B15" s="8">
        <v>215038</v>
      </c>
      <c r="C15" s="8">
        <v>215038</v>
      </c>
      <c r="D15" s="6">
        <v>16120.84</v>
      </c>
      <c r="E15" s="6">
        <v>3307.82</v>
      </c>
      <c r="F15" s="6">
        <v>3258.21</v>
      </c>
      <c r="G15" s="6">
        <v>3167.24</v>
      </c>
      <c r="H15" s="6">
        <v>188.69</v>
      </c>
      <c r="I15" s="6">
        <v>-0.22</v>
      </c>
      <c r="J15" s="6">
        <v>234.29</v>
      </c>
      <c r="K15" s="6">
        <v>33.99</v>
      </c>
      <c r="L15" s="6">
        <v>392.16</v>
      </c>
      <c r="M15" s="6">
        <v>3307.82</v>
      </c>
      <c r="N15" s="6">
        <v>818.39</v>
      </c>
      <c r="O15" s="6">
        <v>-276.55</v>
      </c>
      <c r="P15" s="6">
        <v>1135.7200000000003</v>
      </c>
      <c r="Q15" s="6">
        <v>4.3499999999999996</v>
      </c>
      <c r="R15" s="6">
        <v>616.5</v>
      </c>
      <c r="S15" s="6">
        <v>19.920000000000002</v>
      </c>
      <c r="T15" s="15"/>
      <c r="U15" s="15"/>
    </row>
    <row r="16" spans="1:21" x14ac:dyDescent="0.25">
      <c r="A16" t="s">
        <v>43</v>
      </c>
      <c r="B16" s="8">
        <v>225914</v>
      </c>
      <c r="C16" s="8">
        <v>225914</v>
      </c>
      <c r="D16" s="6">
        <v>36300.49</v>
      </c>
      <c r="E16" s="6">
        <v>3475.25</v>
      </c>
      <c r="F16" s="6">
        <v>3423.12</v>
      </c>
      <c r="G16" s="6">
        <v>9058.33</v>
      </c>
      <c r="H16" s="6">
        <v>815.55</v>
      </c>
      <c r="I16" s="6">
        <v>-0.13</v>
      </c>
      <c r="J16" s="6">
        <v>1012.56</v>
      </c>
      <c r="K16" s="6">
        <v>155.61000000000001</v>
      </c>
      <c r="L16" s="6">
        <v>1690.47</v>
      </c>
      <c r="M16" s="6">
        <v>3475.25</v>
      </c>
      <c r="N16" s="6">
        <v>3568.32</v>
      </c>
      <c r="O16" s="6">
        <v>-195.14</v>
      </c>
      <c r="P16" s="6">
        <v>1195.0399999999997</v>
      </c>
      <c r="Q16" s="6">
        <v>9.68</v>
      </c>
      <c r="R16" s="6">
        <v>718.48</v>
      </c>
      <c r="S16" s="6">
        <v>87.89</v>
      </c>
      <c r="T16" s="15"/>
      <c r="U16" s="15"/>
    </row>
    <row r="17" spans="1:21" x14ac:dyDescent="0.25">
      <c r="A17" t="s">
        <v>44</v>
      </c>
      <c r="B17" s="8">
        <v>635013183</v>
      </c>
      <c r="C17" s="8">
        <v>634986340</v>
      </c>
      <c r="D17" s="6">
        <f>78486550.96+2325</f>
        <v>78488875.959999993</v>
      </c>
      <c r="E17" s="6">
        <v>9768846.5600000005</v>
      </c>
      <c r="F17" s="6">
        <v>9622313.8599999994</v>
      </c>
      <c r="G17" s="6">
        <v>22882214.18</v>
      </c>
      <c r="H17" s="6">
        <v>1995382.13</v>
      </c>
      <c r="I17" s="6">
        <v>-209.73</v>
      </c>
      <c r="J17" s="6">
        <v>2413419.9</v>
      </c>
      <c r="K17" s="6">
        <v>366388.86</v>
      </c>
      <c r="L17" s="6">
        <v>3859975.85</v>
      </c>
      <c r="M17" s="6">
        <v>9768846.5600000005</v>
      </c>
      <c r="N17" s="6">
        <v>9408018.4700000007</v>
      </c>
      <c r="O17" s="6">
        <v>-644601.92000000004</v>
      </c>
      <c r="P17" s="6">
        <v>2894048.2799999993</v>
      </c>
      <c r="Q17" s="6">
        <v>29816.63</v>
      </c>
      <c r="R17" s="6">
        <v>2328809.27</v>
      </c>
      <c r="S17" s="6">
        <v>231166.44</v>
      </c>
      <c r="T17" s="15"/>
      <c r="U17" s="15"/>
    </row>
    <row r="18" spans="1:21" x14ac:dyDescent="0.25">
      <c r="A18" t="s">
        <v>45</v>
      </c>
      <c r="B18" s="8">
        <v>3163850</v>
      </c>
      <c r="C18" s="8">
        <v>0</v>
      </c>
      <c r="D18" s="6">
        <v>602013.89</v>
      </c>
      <c r="E18" s="6">
        <v>48671.45</v>
      </c>
      <c r="F18" s="6">
        <v>47941.39</v>
      </c>
      <c r="G18" s="6">
        <v>47526.22</v>
      </c>
      <c r="H18" s="6">
        <v>3233.15</v>
      </c>
      <c r="I18" s="6">
        <v>-5.0599999999999996</v>
      </c>
      <c r="J18" s="6">
        <v>4025.72</v>
      </c>
      <c r="K18" s="6">
        <v>648.66</v>
      </c>
      <c r="L18" s="6">
        <v>6720.97</v>
      </c>
      <c r="M18" s="6">
        <v>48671.45</v>
      </c>
      <c r="N18" s="6">
        <v>14034.29</v>
      </c>
      <c r="O18" s="6">
        <v>-8591.24</v>
      </c>
      <c r="P18" s="6">
        <v>16717.66</v>
      </c>
      <c r="Q18" s="6">
        <v>43.39</v>
      </c>
      <c r="R18" s="6">
        <v>10357.24</v>
      </c>
      <c r="S18" s="6">
        <v>341.44</v>
      </c>
      <c r="T18" s="15"/>
      <c r="U18" s="15"/>
    </row>
    <row r="19" spans="1:21" x14ac:dyDescent="0.25">
      <c r="A19" t="s">
        <v>46</v>
      </c>
      <c r="B19" s="8">
        <v>531945</v>
      </c>
      <c r="C19" s="8">
        <v>0</v>
      </c>
      <c r="D19" s="6">
        <v>59484.84</v>
      </c>
      <c r="E19" s="6">
        <v>8171.12</v>
      </c>
      <c r="F19" s="6">
        <v>8048.55</v>
      </c>
      <c r="G19" s="6">
        <v>21366.59</v>
      </c>
      <c r="H19" s="6">
        <v>1927.07</v>
      </c>
      <c r="I19" s="6">
        <v>0</v>
      </c>
      <c r="J19" s="6">
        <v>2365.64</v>
      </c>
      <c r="K19" s="6">
        <v>372.3</v>
      </c>
      <c r="L19" s="6">
        <v>4001.66</v>
      </c>
      <c r="M19" s="6">
        <v>8171.12</v>
      </c>
      <c r="N19" s="6">
        <v>8388.11</v>
      </c>
      <c r="O19" s="6">
        <v>-440.49</v>
      </c>
      <c r="P19" s="6">
        <v>2832.2199999999993</v>
      </c>
      <c r="Q19" s="6">
        <v>2.9</v>
      </c>
      <c r="R19" s="6">
        <v>1702.88</v>
      </c>
      <c r="S19" s="6">
        <v>214.3</v>
      </c>
      <c r="T19" s="15"/>
      <c r="U19" s="15"/>
    </row>
    <row r="20" spans="1:21" x14ac:dyDescent="0.25">
      <c r="A20" t="s">
        <v>47</v>
      </c>
      <c r="B20" s="8">
        <v>8581872</v>
      </c>
      <c r="C20" s="8">
        <v>670875</v>
      </c>
      <c r="D20" s="6">
        <v>632641.03</v>
      </c>
      <c r="E20" s="6">
        <v>132121.95000000001</v>
      </c>
      <c r="F20" s="6">
        <v>130140.14</v>
      </c>
      <c r="G20" s="6">
        <v>125615.94</v>
      </c>
      <c r="H20" s="6">
        <v>7641.63</v>
      </c>
      <c r="I20" s="6">
        <v>-1.26</v>
      </c>
      <c r="J20" s="6">
        <v>9341.5499999999993</v>
      </c>
      <c r="K20" s="6">
        <v>1449.34</v>
      </c>
      <c r="L20" s="6">
        <v>15635.85</v>
      </c>
      <c r="M20" s="6">
        <v>132121.95000000001</v>
      </c>
      <c r="N20" s="6">
        <v>32690.29</v>
      </c>
      <c r="O20" s="6">
        <v>-10958.97</v>
      </c>
      <c r="P20" s="6">
        <v>44406.789999999994</v>
      </c>
      <c r="Q20" s="6">
        <v>77.86</v>
      </c>
      <c r="R20" s="6">
        <v>24566.639999999999</v>
      </c>
      <c r="S20" s="6">
        <v>766.22</v>
      </c>
      <c r="T20" s="15"/>
      <c r="U20" s="15"/>
    </row>
    <row r="21" spans="1:21" x14ac:dyDescent="0.25">
      <c r="A21" t="s">
        <v>60</v>
      </c>
      <c r="B21" s="8">
        <v>0</v>
      </c>
      <c r="C21" s="8">
        <v>0</v>
      </c>
      <c r="D21" s="6">
        <v>59479.7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15"/>
      <c r="U21" s="15"/>
    </row>
    <row r="22" spans="1:21" x14ac:dyDescent="0.25">
      <c r="A22" t="s">
        <v>48</v>
      </c>
      <c r="B22" s="8">
        <v>241</v>
      </c>
      <c r="C22" s="8">
        <v>0</v>
      </c>
      <c r="D22" s="6">
        <v>20.239999999999998</v>
      </c>
      <c r="E22" s="6">
        <v>3.71</v>
      </c>
      <c r="F22" s="6">
        <v>3.65</v>
      </c>
      <c r="G22" s="6">
        <v>9.64</v>
      </c>
      <c r="H22" s="6">
        <v>0.87</v>
      </c>
      <c r="I22" s="6">
        <v>0</v>
      </c>
      <c r="J22" s="6">
        <v>1.06</v>
      </c>
      <c r="K22" s="6">
        <v>0.15</v>
      </c>
      <c r="L22" s="6">
        <v>1.79</v>
      </c>
      <c r="M22" s="6">
        <v>3.71</v>
      </c>
      <c r="N22" s="6">
        <v>3.81</v>
      </c>
      <c r="O22" s="6">
        <v>-0.2</v>
      </c>
      <c r="P22" s="6">
        <v>1.3</v>
      </c>
      <c r="Q22" s="6">
        <v>0</v>
      </c>
      <c r="R22" s="6">
        <v>0.77</v>
      </c>
      <c r="S22" s="6">
        <v>0.09</v>
      </c>
      <c r="T22" s="15"/>
      <c r="U22" s="15"/>
    </row>
    <row r="23" spans="1:21" x14ac:dyDescent="0.25">
      <c r="A23" t="s">
        <v>49</v>
      </c>
      <c r="B23" s="8">
        <v>12245031</v>
      </c>
      <c r="C23" s="8">
        <v>12245031</v>
      </c>
      <c r="D23" s="6">
        <v>1086648.1100000001</v>
      </c>
      <c r="E23" s="6">
        <v>188524.29</v>
      </c>
      <c r="F23" s="6">
        <v>185696.41</v>
      </c>
      <c r="G23" s="6">
        <v>308715.34000000003</v>
      </c>
      <c r="H23" s="6">
        <v>25884.44</v>
      </c>
      <c r="I23" s="6">
        <v>-23.4</v>
      </c>
      <c r="J23" s="6">
        <v>32036.93</v>
      </c>
      <c r="K23" s="6">
        <v>4853.2700000000004</v>
      </c>
      <c r="L23" s="6">
        <v>52273.18</v>
      </c>
      <c r="M23" s="6">
        <v>188524.29</v>
      </c>
      <c r="N23" s="6">
        <v>114951.09</v>
      </c>
      <c r="O23" s="6">
        <v>-5980.82</v>
      </c>
      <c r="P23" s="6">
        <v>61753.339999999989</v>
      </c>
      <c r="Q23" s="6">
        <v>367.5</v>
      </c>
      <c r="R23" s="6">
        <v>19793.240000000002</v>
      </c>
      <c r="S23" s="6">
        <v>2806.57</v>
      </c>
      <c r="T23" s="15"/>
      <c r="U23" s="15"/>
    </row>
    <row r="24" spans="1:21" x14ac:dyDescent="0.25">
      <c r="A24" s="16" t="s">
        <v>51</v>
      </c>
      <c r="B24" s="8">
        <v>96783145</v>
      </c>
      <c r="C24" s="8">
        <v>96783145</v>
      </c>
      <c r="D24" s="6">
        <v>3550971.18</v>
      </c>
      <c r="E24" s="6">
        <v>1488718.34</v>
      </c>
      <c r="F24" s="6">
        <v>1466387.56</v>
      </c>
      <c r="G24" s="6">
        <v>289912.31</v>
      </c>
      <c r="H24" s="6">
        <v>29636.5</v>
      </c>
      <c r="I24" s="6">
        <v>-193.57</v>
      </c>
      <c r="J24" s="6">
        <v>36881.57</v>
      </c>
      <c r="K24" s="6">
        <v>5718.38</v>
      </c>
      <c r="L24" s="6">
        <v>61563.02</v>
      </c>
      <c r="M24" s="6">
        <v>1488718.34</v>
      </c>
      <c r="N24" s="6">
        <v>129500.64</v>
      </c>
      <c r="O24" s="6">
        <v>-9968.66</v>
      </c>
      <c r="P24" s="6">
        <v>3160.51</v>
      </c>
      <c r="Q24" s="6">
        <v>575.86</v>
      </c>
      <c r="R24" s="6">
        <v>29877.55</v>
      </c>
      <c r="S24" s="6">
        <v>3160.51</v>
      </c>
      <c r="T24" s="15"/>
      <c r="U24" s="15"/>
    </row>
    <row r="25" spans="1:21" x14ac:dyDescent="0.25">
      <c r="A25" s="16" t="s">
        <v>52</v>
      </c>
      <c r="B25" s="8">
        <v>0</v>
      </c>
      <c r="C25" s="8">
        <v>0</v>
      </c>
      <c r="D25" s="6">
        <v>149040.31</v>
      </c>
      <c r="E25" s="6">
        <v>0</v>
      </c>
      <c r="F25" s="6">
        <v>0</v>
      </c>
      <c r="G25" s="6">
        <v>19680.310000000001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19680.310000000001</v>
      </c>
      <c r="Q25" s="6">
        <v>0</v>
      </c>
      <c r="R25" s="6">
        <v>0</v>
      </c>
      <c r="S25" s="6">
        <v>0</v>
      </c>
      <c r="T25" s="15"/>
      <c r="U25" s="15"/>
    </row>
    <row r="26" spans="1:21" x14ac:dyDescent="0.25">
      <c r="A26" s="16" t="s">
        <v>53</v>
      </c>
      <c r="B26" s="8">
        <v>0</v>
      </c>
      <c r="C26" s="8">
        <v>0</v>
      </c>
      <c r="D26" s="6">
        <v>1392600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15"/>
      <c r="U26" s="15"/>
    </row>
    <row r="27" spans="1:21" x14ac:dyDescent="0.25">
      <c r="A27" s="16" t="s">
        <v>54</v>
      </c>
      <c r="B27" s="8">
        <v>9150797</v>
      </c>
      <c r="C27" s="8">
        <v>9150797</v>
      </c>
      <c r="D27" s="6">
        <v>580338.14</v>
      </c>
      <c r="E27" s="6">
        <v>140757.56</v>
      </c>
      <c r="F27" s="6">
        <v>138646.20000000001</v>
      </c>
      <c r="G27" s="6">
        <v>141288.29999999999</v>
      </c>
      <c r="H27" s="6">
        <v>15336.74</v>
      </c>
      <c r="I27" s="6">
        <v>-18.3</v>
      </c>
      <c r="J27" s="6">
        <v>19006.2</v>
      </c>
      <c r="K27" s="6">
        <v>2955.71</v>
      </c>
      <c r="L27" s="6">
        <v>32659.19</v>
      </c>
      <c r="M27" s="6">
        <v>140757.56</v>
      </c>
      <c r="N27" s="6">
        <v>66800.820000000007</v>
      </c>
      <c r="O27" s="6">
        <v>-2040.63</v>
      </c>
      <c r="P27" s="6">
        <v>2159.59</v>
      </c>
      <c r="Q27" s="6">
        <v>146.41</v>
      </c>
      <c r="R27" s="6">
        <v>2653.73</v>
      </c>
      <c r="S27" s="6">
        <v>1628.84</v>
      </c>
      <c r="T27" s="15"/>
      <c r="U27" s="15"/>
    </row>
    <row r="28" spans="1:21" x14ac:dyDescent="0.25">
      <c r="A28" s="16" t="s">
        <v>55</v>
      </c>
      <c r="B28" s="8">
        <v>1991362</v>
      </c>
      <c r="C28" s="8">
        <v>1991362</v>
      </c>
      <c r="D28" s="6">
        <v>119472.68</v>
      </c>
      <c r="E28" s="6">
        <v>0</v>
      </c>
      <c r="F28" s="6">
        <v>0</v>
      </c>
      <c r="G28" s="6">
        <v>30750.6</v>
      </c>
      <c r="H28" s="6">
        <v>3337.52</v>
      </c>
      <c r="I28" s="6">
        <v>0</v>
      </c>
      <c r="J28" s="6">
        <v>4136.0600000000004</v>
      </c>
      <c r="K28" s="6">
        <v>643.21</v>
      </c>
      <c r="L28" s="6">
        <v>7107.17</v>
      </c>
      <c r="M28" s="6">
        <v>0</v>
      </c>
      <c r="N28" s="6">
        <v>14536.94</v>
      </c>
      <c r="O28" s="6">
        <v>-444.07</v>
      </c>
      <c r="P28" s="6">
        <v>469.96000000000009</v>
      </c>
      <c r="Q28" s="6">
        <v>31.86</v>
      </c>
      <c r="R28" s="6">
        <v>577.49</v>
      </c>
      <c r="S28" s="6">
        <v>354.46</v>
      </c>
      <c r="T28" s="15"/>
      <c r="U28" s="15"/>
    </row>
    <row r="29" spans="1:21" x14ac:dyDescent="0.25">
      <c r="A29" s="16" t="s">
        <v>56</v>
      </c>
      <c r="B29" s="8">
        <v>7964280</v>
      </c>
      <c r="C29" s="8">
        <v>7964280</v>
      </c>
      <c r="D29" s="6">
        <v>349928.45</v>
      </c>
      <c r="E29" s="6">
        <v>0</v>
      </c>
      <c r="F29" s="6">
        <v>0</v>
      </c>
      <c r="G29" s="6">
        <v>34461.440000000002</v>
      </c>
      <c r="H29" s="6">
        <v>0</v>
      </c>
      <c r="I29" s="6">
        <v>0</v>
      </c>
      <c r="J29" s="6">
        <v>28105.94</v>
      </c>
      <c r="K29" s="6">
        <v>4475.93</v>
      </c>
      <c r="L29" s="6">
        <v>0</v>
      </c>
      <c r="M29" s="6">
        <v>0</v>
      </c>
      <c r="N29" s="6">
        <v>0</v>
      </c>
      <c r="O29" s="6">
        <v>0</v>
      </c>
      <c r="P29" s="6">
        <v>1879.57</v>
      </c>
      <c r="Q29" s="6">
        <v>0</v>
      </c>
      <c r="R29" s="6">
        <v>0</v>
      </c>
      <c r="S29" s="6">
        <v>0</v>
      </c>
      <c r="T29" s="15"/>
      <c r="U29" s="15"/>
    </row>
    <row r="30" spans="1:21" x14ac:dyDescent="0.25">
      <c r="A30" s="16" t="s">
        <v>57</v>
      </c>
      <c r="B30" s="8">
        <v>32151240</v>
      </c>
      <c r="C30" s="8">
        <v>32151240</v>
      </c>
      <c r="D30" s="6">
        <v>2150364.9</v>
      </c>
      <c r="E30" s="6">
        <v>494550.37</v>
      </c>
      <c r="F30" s="6">
        <v>487132.11</v>
      </c>
      <c r="G30" s="6">
        <v>750707.38</v>
      </c>
      <c r="H30" s="6">
        <v>81413.100000000006</v>
      </c>
      <c r="I30" s="6">
        <v>-64.3</v>
      </c>
      <c r="J30" s="6">
        <v>113461.73</v>
      </c>
      <c r="K30" s="6">
        <v>18069</v>
      </c>
      <c r="L30" s="6">
        <v>173464.52</v>
      </c>
      <c r="M30" s="6">
        <v>494550.37</v>
      </c>
      <c r="N30" s="6">
        <v>357529.9</v>
      </c>
      <c r="O30" s="6">
        <v>-18454.810000000001</v>
      </c>
      <c r="P30" s="6">
        <v>7587.6899999999987</v>
      </c>
      <c r="Q30" s="6">
        <v>1123.69</v>
      </c>
      <c r="R30" s="6">
        <v>7962.35</v>
      </c>
      <c r="S30" s="6">
        <v>8614.51</v>
      </c>
      <c r="T30" s="15"/>
      <c r="U30" s="15"/>
    </row>
    <row r="31" spans="1:21" x14ac:dyDescent="0.25">
      <c r="A31" s="16" t="s">
        <v>58</v>
      </c>
      <c r="B31" s="8">
        <v>15370318</v>
      </c>
      <c r="C31" s="8">
        <v>15370318</v>
      </c>
      <c r="D31" s="6">
        <v>1080844.31</v>
      </c>
      <c r="E31" s="6">
        <v>236426.23</v>
      </c>
      <c r="F31" s="6">
        <v>232879.84</v>
      </c>
      <c r="G31" s="6">
        <v>333518.3</v>
      </c>
      <c r="H31" s="6">
        <v>34621.22</v>
      </c>
      <c r="I31" s="6">
        <v>-30.74</v>
      </c>
      <c r="J31" s="6">
        <v>54241.85</v>
      </c>
      <c r="K31" s="6">
        <v>8638.1200000000008</v>
      </c>
      <c r="L31" s="6">
        <v>73766.429999999993</v>
      </c>
      <c r="M31" s="6">
        <v>236426.23</v>
      </c>
      <c r="N31" s="6">
        <v>152040.91</v>
      </c>
      <c r="O31" s="6">
        <v>-8822.56</v>
      </c>
      <c r="P31" s="6">
        <v>3627.4000000000019</v>
      </c>
      <c r="Q31" s="6">
        <v>477.85</v>
      </c>
      <c r="R31" s="6">
        <v>11294.47</v>
      </c>
      <c r="S31" s="6">
        <v>3663.35</v>
      </c>
      <c r="T31" s="15"/>
      <c r="U31" s="15"/>
    </row>
    <row r="32" spans="1:21" x14ac:dyDescent="0.2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2:19" x14ac:dyDescent="0.25">
      <c r="B33" s="19">
        <f t="shared" ref="B33:S33" si="0">SUM(B6:B32)</f>
        <v>2073906257</v>
      </c>
      <c r="C33" s="19">
        <f t="shared" si="0"/>
        <v>2062061346</v>
      </c>
      <c r="D33" s="20">
        <f t="shared" si="0"/>
        <v>204208351.97999999</v>
      </c>
      <c r="E33" s="20">
        <f t="shared" si="0"/>
        <v>31769579.610000003</v>
      </c>
      <c r="F33" s="20">
        <f t="shared" si="0"/>
        <v>31293035.989999998</v>
      </c>
      <c r="G33" s="20">
        <f t="shared" si="0"/>
        <v>62815408.020000003</v>
      </c>
      <c r="H33" s="20">
        <f t="shared" si="0"/>
        <v>5837866.6699999999</v>
      </c>
      <c r="I33" s="20">
        <f t="shared" si="0"/>
        <v>-2980.170000000001</v>
      </c>
      <c r="J33" s="20">
        <f t="shared" si="0"/>
        <v>7191194.71</v>
      </c>
      <c r="K33" s="20">
        <f t="shared" si="0"/>
        <v>1113790.7199999997</v>
      </c>
      <c r="L33" s="20">
        <f t="shared" si="0"/>
        <v>11987815.179999998</v>
      </c>
      <c r="M33" s="20">
        <f t="shared" si="0"/>
        <v>31769579.610000003</v>
      </c>
      <c r="N33" s="20">
        <f t="shared" si="0"/>
        <v>26290312.130000003</v>
      </c>
      <c r="O33" s="20">
        <f t="shared" si="0"/>
        <v>-1442168.52</v>
      </c>
      <c r="P33" s="20">
        <f t="shared" si="0"/>
        <v>6717070.0499999998</v>
      </c>
      <c r="Q33" s="20">
        <f t="shared" si="0"/>
        <v>79406.81</v>
      </c>
      <c r="R33" s="20">
        <f t="shared" si="0"/>
        <v>4402430.51</v>
      </c>
      <c r="S33" s="20">
        <f t="shared" si="0"/>
        <v>640669.92999999993</v>
      </c>
    </row>
  </sheetData>
  <printOptions headings="1"/>
  <pageMargins left="0.7" right="0.7" top="0.75" bottom="0.75" header="0.3" footer="0.3"/>
  <pageSetup scale="3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579D-5608-4156-8EEC-B49E2673182B}">
  <sheetPr>
    <pageSetUpPr fitToPage="1"/>
  </sheetPr>
  <dimension ref="A1:U32"/>
  <sheetViews>
    <sheetView topLeftCell="K1" zoomScaleNormal="100" workbookViewId="0">
      <selection activeCell="S2" sqref="S2"/>
    </sheetView>
  </sheetViews>
  <sheetFormatPr defaultRowHeight="15" x14ac:dyDescent="0.25"/>
  <cols>
    <col min="1" max="1" width="31.8554687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0.85546875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3" width="9.140625" customWidth="1"/>
  </cols>
  <sheetData>
    <row r="1" spans="1:21" x14ac:dyDescent="0.25">
      <c r="A1" s="3" t="s">
        <v>77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21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121</v>
      </c>
    </row>
    <row r="4" spans="1:21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1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21" x14ac:dyDescent="0.25">
      <c r="A7" t="s">
        <v>35</v>
      </c>
      <c r="B7" s="8">
        <v>71511548</v>
      </c>
      <c r="C7" s="8">
        <v>71510849</v>
      </c>
      <c r="D7" s="6">
        <v>9054868.7899999991</v>
      </c>
      <c r="E7" s="6">
        <v>1100549.68</v>
      </c>
      <c r="F7" s="6">
        <v>1084041.42</v>
      </c>
      <c r="G7" s="6">
        <v>3061276.45</v>
      </c>
      <c r="H7" s="6">
        <v>274562.02</v>
      </c>
      <c r="I7" s="6">
        <v>-90.2</v>
      </c>
      <c r="J7" s="6">
        <v>337075.02</v>
      </c>
      <c r="K7" s="6">
        <v>53661.95</v>
      </c>
      <c r="L7" s="6">
        <v>561153.51</v>
      </c>
      <c r="M7" s="6">
        <v>1100549.68</v>
      </c>
      <c r="N7" s="6">
        <v>1245231.33</v>
      </c>
      <c r="O7" s="6">
        <v>-76343.13</v>
      </c>
      <c r="P7" s="6">
        <v>377157.36999999994</v>
      </c>
      <c r="Q7" s="6">
        <v>3846.91</v>
      </c>
      <c r="R7" s="6">
        <v>254763.07</v>
      </c>
      <c r="S7" s="6">
        <v>30258.6</v>
      </c>
      <c r="T7" s="15"/>
      <c r="U7" s="15"/>
    </row>
    <row r="8" spans="1:21" x14ac:dyDescent="0.25">
      <c r="A8" t="s">
        <v>36</v>
      </c>
      <c r="B8" s="8">
        <v>40040</v>
      </c>
      <c r="C8" s="8">
        <v>0</v>
      </c>
      <c r="D8" s="6">
        <v>5797.67</v>
      </c>
      <c r="E8" s="6">
        <v>618.77</v>
      </c>
      <c r="F8" s="6">
        <v>609.49</v>
      </c>
      <c r="G8" s="6">
        <v>1605.08</v>
      </c>
      <c r="H8" s="6">
        <v>145.65</v>
      </c>
      <c r="I8" s="6">
        <v>0</v>
      </c>
      <c r="J8" s="6">
        <v>182.01</v>
      </c>
      <c r="K8" s="6">
        <v>29.78</v>
      </c>
      <c r="L8" s="6">
        <v>297.89999999999998</v>
      </c>
      <c r="M8" s="6">
        <v>618.77</v>
      </c>
      <c r="N8" s="6">
        <v>632.14</v>
      </c>
      <c r="O8" s="6">
        <v>-36.36</v>
      </c>
      <c r="P8" s="6">
        <v>211.80999999999997</v>
      </c>
      <c r="Q8" s="6">
        <v>0</v>
      </c>
      <c r="R8" s="6">
        <v>125.72</v>
      </c>
      <c r="S8" s="6">
        <v>16.43</v>
      </c>
      <c r="T8" s="15"/>
      <c r="U8" s="15"/>
    </row>
    <row r="9" spans="1:21" x14ac:dyDescent="0.25">
      <c r="A9" t="s">
        <v>37</v>
      </c>
      <c r="B9" s="8">
        <v>1220</v>
      </c>
      <c r="C9" s="8">
        <v>0</v>
      </c>
      <c r="D9" s="6">
        <v>141.09</v>
      </c>
      <c r="E9" s="6">
        <v>18.77</v>
      </c>
      <c r="F9" s="6">
        <v>18.489999999999998</v>
      </c>
      <c r="G9" s="6">
        <v>21.12</v>
      </c>
      <c r="H9" s="6">
        <v>1.2</v>
      </c>
      <c r="I9" s="6">
        <v>0</v>
      </c>
      <c r="J9" s="6">
        <v>1.5</v>
      </c>
      <c r="K9" s="6">
        <v>0.22</v>
      </c>
      <c r="L9" s="6">
        <v>2.4500000000000002</v>
      </c>
      <c r="M9" s="6">
        <v>18.77</v>
      </c>
      <c r="N9" s="6">
        <v>5.24</v>
      </c>
      <c r="O9" s="6">
        <v>-0.8</v>
      </c>
      <c r="P9" s="6">
        <v>6.44</v>
      </c>
      <c r="Q9" s="6">
        <v>0.02</v>
      </c>
      <c r="R9" s="6">
        <v>4.74</v>
      </c>
      <c r="S9" s="6">
        <v>0.11</v>
      </c>
      <c r="T9" s="15"/>
      <c r="U9" s="15"/>
    </row>
    <row r="10" spans="1:21" x14ac:dyDescent="0.25">
      <c r="A10" t="s">
        <v>38</v>
      </c>
      <c r="B10" s="8">
        <v>793317190</v>
      </c>
      <c r="C10" s="8">
        <v>792975333</v>
      </c>
      <c r="D10" s="6">
        <v>65855936.109999999</v>
      </c>
      <c r="E10" s="6">
        <v>12203086.49</v>
      </c>
      <c r="F10" s="6">
        <v>12020040.220000001</v>
      </c>
      <c r="G10" s="6">
        <v>22982487.68</v>
      </c>
      <c r="H10" s="6">
        <v>2280406.7000000002</v>
      </c>
      <c r="I10" s="6">
        <v>-1586.67</v>
      </c>
      <c r="J10" s="6">
        <v>2799680</v>
      </c>
      <c r="K10" s="6">
        <v>445854.18</v>
      </c>
      <c r="L10" s="6">
        <v>4858800.2699999996</v>
      </c>
      <c r="M10" s="6">
        <v>12203086.49</v>
      </c>
      <c r="N10" s="6">
        <v>10014527.16</v>
      </c>
      <c r="O10" s="6">
        <v>-455374.41</v>
      </c>
      <c r="P10" s="6">
        <v>1668385.1699999995</v>
      </c>
      <c r="Q10" s="6">
        <v>31475.08</v>
      </c>
      <c r="R10" s="6">
        <v>1099024.1100000001</v>
      </c>
      <c r="S10" s="6">
        <v>241296.09</v>
      </c>
      <c r="T10" s="15"/>
      <c r="U10" s="15"/>
    </row>
    <row r="11" spans="1:21" x14ac:dyDescent="0.25">
      <c r="A11" t="s">
        <v>39</v>
      </c>
      <c r="B11" s="8">
        <v>96240</v>
      </c>
      <c r="C11" s="8">
        <v>0</v>
      </c>
      <c r="D11" s="6">
        <v>9919.52</v>
      </c>
      <c r="E11" s="6">
        <v>1480.37</v>
      </c>
      <c r="F11" s="6">
        <v>1458.17</v>
      </c>
      <c r="G11" s="6">
        <v>1667.05</v>
      </c>
      <c r="H11" s="6">
        <v>94.89</v>
      </c>
      <c r="I11" s="6">
        <v>-0.17</v>
      </c>
      <c r="J11" s="6">
        <v>118.97</v>
      </c>
      <c r="K11" s="6">
        <v>17.54</v>
      </c>
      <c r="L11" s="6">
        <v>192.94</v>
      </c>
      <c r="M11" s="6">
        <v>1480.37</v>
      </c>
      <c r="N11" s="6">
        <v>413.04</v>
      </c>
      <c r="O11" s="6">
        <v>-63.12</v>
      </c>
      <c r="P11" s="6">
        <v>508.6</v>
      </c>
      <c r="Q11" s="6">
        <v>1.35</v>
      </c>
      <c r="R11" s="6">
        <v>374.28</v>
      </c>
      <c r="S11" s="6">
        <v>8.73</v>
      </c>
      <c r="T11" s="15"/>
      <c r="U11" s="15"/>
    </row>
    <row r="12" spans="1:21" x14ac:dyDescent="0.25">
      <c r="A12" t="s">
        <v>40</v>
      </c>
      <c r="B12" s="8">
        <v>410409219</v>
      </c>
      <c r="C12" s="8">
        <v>410423056</v>
      </c>
      <c r="D12" s="6">
        <v>41154116.280000001</v>
      </c>
      <c r="E12" s="6">
        <v>6338423.1900000004</v>
      </c>
      <c r="F12" s="6">
        <v>6243346.8200000003</v>
      </c>
      <c r="G12" s="6">
        <v>12551196.720000001</v>
      </c>
      <c r="H12" s="6">
        <v>1156808.75</v>
      </c>
      <c r="I12" s="6">
        <v>-809.22</v>
      </c>
      <c r="J12" s="6">
        <v>1420862.45</v>
      </c>
      <c r="K12" s="6">
        <v>213034.75</v>
      </c>
      <c r="L12" s="6">
        <v>2435555.7000000002</v>
      </c>
      <c r="M12" s="6">
        <v>6338423.1900000004</v>
      </c>
      <c r="N12" s="6">
        <v>5046600.6399999997</v>
      </c>
      <c r="O12" s="6">
        <v>-211795.54</v>
      </c>
      <c r="P12" s="6">
        <v>1704283.4700000002</v>
      </c>
      <c r="Q12" s="6">
        <v>12353.8</v>
      </c>
      <c r="R12" s="6">
        <v>650298.73</v>
      </c>
      <c r="S12" s="6">
        <v>124003.19</v>
      </c>
      <c r="T12" s="15"/>
      <c r="U12" s="15"/>
    </row>
    <row r="13" spans="1:21" x14ac:dyDescent="0.25">
      <c r="A13" t="s">
        <v>69</v>
      </c>
      <c r="B13" s="8">
        <v>0</v>
      </c>
      <c r="C13" s="8">
        <v>0</v>
      </c>
      <c r="D13" s="6">
        <v>857.5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5"/>
      <c r="U13" s="15"/>
    </row>
    <row r="14" spans="1:21" x14ac:dyDescent="0.25">
      <c r="A14" t="s">
        <v>41</v>
      </c>
      <c r="B14" s="8">
        <v>339481</v>
      </c>
      <c r="C14" s="8">
        <v>339481</v>
      </c>
      <c r="D14" s="6">
        <v>31291.71</v>
      </c>
      <c r="E14" s="6">
        <v>5223.9399999999996</v>
      </c>
      <c r="F14" s="6">
        <v>5145.58</v>
      </c>
      <c r="G14" s="6">
        <v>5884.66</v>
      </c>
      <c r="H14" s="6">
        <v>334.7</v>
      </c>
      <c r="I14" s="6">
        <v>-0.51</v>
      </c>
      <c r="J14" s="6">
        <v>420.38</v>
      </c>
      <c r="K14" s="6">
        <v>61.65</v>
      </c>
      <c r="L14" s="6">
        <v>680.8</v>
      </c>
      <c r="M14" s="6">
        <v>5223.9399999999996</v>
      </c>
      <c r="N14" s="6">
        <v>1456.99</v>
      </c>
      <c r="O14" s="6">
        <v>-222.69</v>
      </c>
      <c r="P14" s="6">
        <v>1797.61</v>
      </c>
      <c r="Q14" s="6">
        <v>4.6399999999999997</v>
      </c>
      <c r="R14" s="6">
        <v>1320.22</v>
      </c>
      <c r="S14" s="6">
        <v>30.87</v>
      </c>
      <c r="T14" s="15"/>
      <c r="U14" s="15"/>
    </row>
    <row r="15" spans="1:21" x14ac:dyDescent="0.25">
      <c r="A15" t="s">
        <v>42</v>
      </c>
      <c r="B15" s="8">
        <v>211638</v>
      </c>
      <c r="C15" s="8">
        <v>211638</v>
      </c>
      <c r="D15" s="6">
        <v>15983.01</v>
      </c>
      <c r="E15" s="6">
        <v>3253.45</v>
      </c>
      <c r="F15" s="6">
        <v>3204.64</v>
      </c>
      <c r="G15" s="6">
        <v>3117.49</v>
      </c>
      <c r="H15" s="6">
        <v>185.68</v>
      </c>
      <c r="I15" s="6">
        <v>-0.19</v>
      </c>
      <c r="J15" s="6">
        <v>230.74</v>
      </c>
      <c r="K15" s="6">
        <v>33.450000000000003</v>
      </c>
      <c r="L15" s="6">
        <v>386.09</v>
      </c>
      <c r="M15" s="6">
        <v>3253.45</v>
      </c>
      <c r="N15" s="6">
        <v>805.43</v>
      </c>
      <c r="O15" s="6">
        <v>-272.14</v>
      </c>
      <c r="P15" s="6">
        <v>1117.67</v>
      </c>
      <c r="Q15" s="6">
        <v>4.33</v>
      </c>
      <c r="R15" s="6">
        <v>606.77</v>
      </c>
      <c r="S15" s="6">
        <v>19.66</v>
      </c>
      <c r="T15" s="15"/>
      <c r="U15" s="15"/>
    </row>
    <row r="16" spans="1:21" x14ac:dyDescent="0.25">
      <c r="A16" t="s">
        <v>43</v>
      </c>
      <c r="B16" s="8">
        <v>221202</v>
      </c>
      <c r="C16" s="8">
        <v>221202</v>
      </c>
      <c r="D16" s="6">
        <v>35745.629999999997</v>
      </c>
      <c r="E16" s="6">
        <v>3402.78</v>
      </c>
      <c r="F16" s="6">
        <v>3351.73</v>
      </c>
      <c r="G16" s="6">
        <v>8866.74</v>
      </c>
      <c r="H16" s="6">
        <v>798.77</v>
      </c>
      <c r="I16" s="6">
        <v>-0.13</v>
      </c>
      <c r="J16" s="6">
        <v>990.52</v>
      </c>
      <c r="K16" s="6">
        <v>152.56</v>
      </c>
      <c r="L16" s="6">
        <v>1654.71</v>
      </c>
      <c r="M16" s="6">
        <v>3402.78</v>
      </c>
      <c r="N16" s="6">
        <v>3493.71</v>
      </c>
      <c r="O16" s="6">
        <v>-190.97</v>
      </c>
      <c r="P16" s="6">
        <v>1168.4100000000001</v>
      </c>
      <c r="Q16" s="6">
        <v>9.66</v>
      </c>
      <c r="R16" s="6">
        <v>703.41</v>
      </c>
      <c r="S16" s="6">
        <v>86.09</v>
      </c>
      <c r="T16" s="15"/>
      <c r="U16" s="15"/>
    </row>
    <row r="17" spans="1:21" x14ac:dyDescent="0.25">
      <c r="A17" t="s">
        <v>44</v>
      </c>
      <c r="B17" s="8">
        <v>534554363</v>
      </c>
      <c r="C17" s="8">
        <v>534541237</v>
      </c>
      <c r="D17" s="6">
        <f>68765569.25+750</f>
        <v>68766319.25</v>
      </c>
      <c r="E17" s="6">
        <v>8225201.2400000002</v>
      </c>
      <c r="F17" s="6">
        <v>8101823.21</v>
      </c>
      <c r="G17" s="6">
        <v>19263035.75</v>
      </c>
      <c r="H17" s="6">
        <v>1679780.83</v>
      </c>
      <c r="I17" s="6">
        <v>-64.92</v>
      </c>
      <c r="J17" s="6">
        <v>2031662.38</v>
      </c>
      <c r="K17" s="6">
        <v>308503.28000000003</v>
      </c>
      <c r="L17" s="6">
        <v>3249433.29</v>
      </c>
      <c r="M17" s="6">
        <v>8223666.5800000001</v>
      </c>
      <c r="N17" s="6">
        <v>7919935.4000000004</v>
      </c>
      <c r="O17" s="6">
        <v>-542646.43999999994</v>
      </c>
      <c r="P17" s="6">
        <v>2436273.5099999998</v>
      </c>
      <c r="Q17" s="6">
        <v>25084.55</v>
      </c>
      <c r="R17" s="6">
        <v>1960478.91</v>
      </c>
      <c r="S17" s="6">
        <v>194594.96</v>
      </c>
      <c r="T17" s="15"/>
      <c r="U17" s="15"/>
    </row>
    <row r="18" spans="1:21" x14ac:dyDescent="0.25">
      <c r="A18" t="s">
        <v>45</v>
      </c>
      <c r="B18" s="8">
        <v>3168297</v>
      </c>
      <c r="C18" s="8">
        <v>0</v>
      </c>
      <c r="D18" s="6">
        <v>602395.32999999996</v>
      </c>
      <c r="E18" s="6">
        <v>48735.41</v>
      </c>
      <c r="F18" s="6">
        <v>48004.39</v>
      </c>
      <c r="G18" s="6">
        <v>47582.94</v>
      </c>
      <c r="H18" s="6">
        <v>3237.74</v>
      </c>
      <c r="I18" s="6">
        <v>-5.12</v>
      </c>
      <c r="J18" s="6">
        <v>4030.18</v>
      </c>
      <c r="K18" s="6">
        <v>649.44000000000005</v>
      </c>
      <c r="L18" s="6">
        <v>6729.72</v>
      </c>
      <c r="M18" s="6">
        <v>48735.41</v>
      </c>
      <c r="N18" s="6">
        <v>14054.13</v>
      </c>
      <c r="O18" s="6">
        <v>-8603.1299999999992</v>
      </c>
      <c r="P18" s="6">
        <v>16734.440000000002</v>
      </c>
      <c r="Q18" s="6">
        <v>43.41</v>
      </c>
      <c r="R18" s="6">
        <v>10370.24</v>
      </c>
      <c r="S18" s="6">
        <v>341.89</v>
      </c>
      <c r="T18" s="15"/>
      <c r="U18" s="15"/>
    </row>
    <row r="19" spans="1:21" x14ac:dyDescent="0.25">
      <c r="A19" t="s">
        <v>46</v>
      </c>
      <c r="B19" s="8">
        <v>531945</v>
      </c>
      <c r="C19" s="8">
        <v>0</v>
      </c>
      <c r="D19" s="6">
        <v>59484.84</v>
      </c>
      <c r="E19" s="6">
        <v>8171.12</v>
      </c>
      <c r="F19" s="6">
        <v>8048.55</v>
      </c>
      <c r="G19" s="6">
        <v>21366.59</v>
      </c>
      <c r="H19" s="6">
        <v>1927.07</v>
      </c>
      <c r="I19" s="6">
        <v>0</v>
      </c>
      <c r="J19" s="6">
        <v>2365.64</v>
      </c>
      <c r="K19" s="6">
        <v>372.3</v>
      </c>
      <c r="L19" s="6">
        <v>4001.66</v>
      </c>
      <c r="M19" s="6">
        <v>8171.12</v>
      </c>
      <c r="N19" s="6">
        <v>8388.11</v>
      </c>
      <c r="O19" s="6">
        <v>-440.49</v>
      </c>
      <c r="P19" s="6">
        <v>2832.2199999999993</v>
      </c>
      <c r="Q19" s="6">
        <v>2.9</v>
      </c>
      <c r="R19" s="6">
        <v>1702.88</v>
      </c>
      <c r="S19" s="6">
        <v>214.3</v>
      </c>
      <c r="T19" s="15"/>
      <c r="U19" s="15"/>
    </row>
    <row r="20" spans="1:21" x14ac:dyDescent="0.25">
      <c r="A20" t="s">
        <v>47</v>
      </c>
      <c r="B20" s="8">
        <v>8665878</v>
      </c>
      <c r="C20" s="8">
        <v>774957</v>
      </c>
      <c r="D20" s="6">
        <v>639054.01</v>
      </c>
      <c r="E20" s="6">
        <v>133295.22</v>
      </c>
      <c r="F20" s="6">
        <v>131295.81</v>
      </c>
      <c r="G20" s="6">
        <v>126632.57</v>
      </c>
      <c r="H20" s="6">
        <v>7715.56</v>
      </c>
      <c r="I20" s="6">
        <v>-1.69</v>
      </c>
      <c r="J20" s="6">
        <v>9410.25</v>
      </c>
      <c r="K20" s="6">
        <v>1465.76</v>
      </c>
      <c r="L20" s="6">
        <v>15783.27</v>
      </c>
      <c r="M20" s="6">
        <v>133295.22</v>
      </c>
      <c r="N20" s="6">
        <v>33010.51</v>
      </c>
      <c r="O20" s="6">
        <v>-11056.27</v>
      </c>
      <c r="P20" s="6">
        <v>44695.640000000014</v>
      </c>
      <c r="Q20" s="6">
        <v>78.930000000000007</v>
      </c>
      <c r="R20" s="6">
        <v>24758.27</v>
      </c>
      <c r="S20" s="6">
        <v>772.34</v>
      </c>
      <c r="T20" s="15"/>
      <c r="U20" s="15"/>
    </row>
    <row r="21" spans="1:21" x14ac:dyDescent="0.25">
      <c r="A21" t="s">
        <v>48</v>
      </c>
      <c r="B21" s="8">
        <v>241</v>
      </c>
      <c r="C21" s="8">
        <v>0</v>
      </c>
      <c r="D21" s="6">
        <v>20.239999999999998</v>
      </c>
      <c r="E21" s="6">
        <v>3.71</v>
      </c>
      <c r="F21" s="6">
        <v>3.65</v>
      </c>
      <c r="G21" s="6">
        <v>9.64</v>
      </c>
      <c r="H21" s="6">
        <v>0.87</v>
      </c>
      <c r="I21" s="6">
        <v>0</v>
      </c>
      <c r="J21" s="6">
        <v>1.06</v>
      </c>
      <c r="K21" s="6">
        <v>0.15</v>
      </c>
      <c r="L21" s="6">
        <v>1.79</v>
      </c>
      <c r="M21" s="6">
        <v>3.71</v>
      </c>
      <c r="N21" s="6">
        <v>3.81</v>
      </c>
      <c r="O21" s="6">
        <v>-0.2</v>
      </c>
      <c r="P21" s="6">
        <v>1.3</v>
      </c>
      <c r="Q21" s="6">
        <v>0</v>
      </c>
      <c r="R21" s="6">
        <v>0.77</v>
      </c>
      <c r="S21" s="6">
        <v>0.09</v>
      </c>
      <c r="T21" s="15"/>
      <c r="U21" s="15"/>
    </row>
    <row r="22" spans="1:21" x14ac:dyDescent="0.25">
      <c r="A22" t="s">
        <v>49</v>
      </c>
      <c r="B22" s="8">
        <v>12194485</v>
      </c>
      <c r="C22" s="8">
        <v>12194485</v>
      </c>
      <c r="D22" s="6">
        <v>1081759.05</v>
      </c>
      <c r="E22" s="6">
        <v>187760.17</v>
      </c>
      <c r="F22" s="6">
        <v>184943.78</v>
      </c>
      <c r="G22" s="6">
        <v>307358.05</v>
      </c>
      <c r="H22" s="6">
        <v>25780.39</v>
      </c>
      <c r="I22" s="6">
        <v>-23.6</v>
      </c>
      <c r="J22" s="6">
        <v>31908.2</v>
      </c>
      <c r="K22" s="6">
        <v>4833.72</v>
      </c>
      <c r="L22" s="6">
        <v>52061.35</v>
      </c>
      <c r="M22" s="6">
        <v>187760.17</v>
      </c>
      <c r="N22" s="6">
        <v>114486.28</v>
      </c>
      <c r="O22" s="6">
        <v>-5956.77</v>
      </c>
      <c r="P22" s="6">
        <v>61394.070000000007</v>
      </c>
      <c r="Q22" s="6">
        <v>365.72</v>
      </c>
      <c r="R22" s="6">
        <v>19713.57</v>
      </c>
      <c r="S22" s="6">
        <v>2795.12</v>
      </c>
      <c r="T22" s="15"/>
      <c r="U22" s="15"/>
    </row>
    <row r="23" spans="1:21" x14ac:dyDescent="0.25">
      <c r="A23" s="16" t="s">
        <v>51</v>
      </c>
      <c r="B23" s="8">
        <v>97037845</v>
      </c>
      <c r="C23" s="8">
        <v>97037845</v>
      </c>
      <c r="D23" s="6">
        <v>3549183.86</v>
      </c>
      <c r="E23" s="6">
        <v>1492636.13</v>
      </c>
      <c r="F23" s="6">
        <v>1470246.59</v>
      </c>
      <c r="G23" s="6">
        <v>280205.74</v>
      </c>
      <c r="H23" s="6">
        <v>28680.48</v>
      </c>
      <c r="I23" s="6">
        <v>-194.08</v>
      </c>
      <c r="J23" s="6">
        <v>35691.839999999997</v>
      </c>
      <c r="K23" s="6">
        <v>5533.92</v>
      </c>
      <c r="L23" s="6">
        <v>59577.120000000003</v>
      </c>
      <c r="M23" s="6">
        <v>1492636.13</v>
      </c>
      <c r="N23" s="6">
        <v>125323.2</v>
      </c>
      <c r="O23" s="6">
        <v>-9994.9</v>
      </c>
      <c r="P23" s="6">
        <v>3058.559999999999</v>
      </c>
      <c r="Q23" s="6">
        <v>557.28</v>
      </c>
      <c r="R23" s="6">
        <v>28913.759999999998</v>
      </c>
      <c r="S23" s="6">
        <v>3058.56</v>
      </c>
      <c r="T23" s="15"/>
      <c r="U23" s="15"/>
    </row>
    <row r="24" spans="1:21" x14ac:dyDescent="0.25">
      <c r="A24" s="16" t="s">
        <v>52</v>
      </c>
      <c r="B24" s="8">
        <v>0</v>
      </c>
      <c r="C24" s="8">
        <v>0</v>
      </c>
      <c r="D24" s="6">
        <v>149202.37</v>
      </c>
      <c r="E24" s="6">
        <v>0</v>
      </c>
      <c r="F24" s="6">
        <v>0</v>
      </c>
      <c r="G24" s="6">
        <v>19842.37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19842.37</v>
      </c>
      <c r="Q24" s="6">
        <v>0</v>
      </c>
      <c r="R24" s="6">
        <v>0</v>
      </c>
      <c r="S24" s="6">
        <v>0</v>
      </c>
      <c r="T24" s="15"/>
      <c r="U24" s="15"/>
    </row>
    <row r="25" spans="1:21" x14ac:dyDescent="0.25">
      <c r="A25" s="16" t="s">
        <v>53</v>
      </c>
      <c r="B25" s="8">
        <v>0</v>
      </c>
      <c r="C25" s="8">
        <v>0</v>
      </c>
      <c r="D25" s="6">
        <v>1392600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5"/>
      <c r="U25" s="15"/>
    </row>
    <row r="26" spans="1:21" x14ac:dyDescent="0.25">
      <c r="A26" s="16" t="s">
        <v>54</v>
      </c>
      <c r="B26" s="8">
        <v>7415490</v>
      </c>
      <c r="C26" s="8">
        <v>7415490</v>
      </c>
      <c r="D26" s="6">
        <v>476364.79</v>
      </c>
      <c r="E26" s="6">
        <v>114065.06</v>
      </c>
      <c r="F26" s="6">
        <v>112354.08</v>
      </c>
      <c r="G26" s="6">
        <v>114495.16</v>
      </c>
      <c r="H26" s="6">
        <v>12428.36</v>
      </c>
      <c r="I26" s="6">
        <v>-14.83</v>
      </c>
      <c r="J26" s="6">
        <v>15401.97</v>
      </c>
      <c r="K26" s="6">
        <v>2395.1999999999998</v>
      </c>
      <c r="L26" s="6">
        <v>26465.88</v>
      </c>
      <c r="M26" s="6">
        <v>114065.06</v>
      </c>
      <c r="N26" s="6">
        <v>54133.07</v>
      </c>
      <c r="O26" s="6">
        <v>-1653.65</v>
      </c>
      <c r="P26" s="6">
        <v>1750.0600000000004</v>
      </c>
      <c r="Q26" s="6">
        <v>118.65</v>
      </c>
      <c r="R26" s="6">
        <v>2150.4899999999998</v>
      </c>
      <c r="S26" s="6">
        <v>1319.96</v>
      </c>
      <c r="T26" s="15"/>
      <c r="U26" s="15"/>
    </row>
    <row r="27" spans="1:21" x14ac:dyDescent="0.25">
      <c r="A27" s="16" t="s">
        <v>55</v>
      </c>
      <c r="B27" s="8">
        <v>2428835</v>
      </c>
      <c r="C27" s="8">
        <v>2428835</v>
      </c>
      <c r="D27" s="6">
        <v>154774.62</v>
      </c>
      <c r="E27" s="6">
        <v>0</v>
      </c>
      <c r="F27" s="6">
        <v>0</v>
      </c>
      <c r="G27" s="6">
        <v>37506.07</v>
      </c>
      <c r="H27" s="6">
        <v>4070.73</v>
      </c>
      <c r="I27" s="6">
        <v>0</v>
      </c>
      <c r="J27" s="6">
        <v>5044.6899999999996</v>
      </c>
      <c r="K27" s="6">
        <v>784.51</v>
      </c>
      <c r="L27" s="6">
        <v>8668.51</v>
      </c>
      <c r="M27" s="6">
        <v>0</v>
      </c>
      <c r="N27" s="6">
        <v>17730.5</v>
      </c>
      <c r="O27" s="6">
        <v>-541.63</v>
      </c>
      <c r="P27" s="6">
        <v>573.21</v>
      </c>
      <c r="Q27" s="6">
        <v>38.86</v>
      </c>
      <c r="R27" s="6">
        <v>704.36</v>
      </c>
      <c r="S27" s="6">
        <v>432.33</v>
      </c>
      <c r="T27" s="15"/>
      <c r="U27" s="15"/>
    </row>
    <row r="28" spans="1:21" x14ac:dyDescent="0.25">
      <c r="A28" s="16" t="s">
        <v>56</v>
      </c>
      <c r="B28" s="8">
        <v>8028000</v>
      </c>
      <c r="C28" s="8">
        <v>8028000</v>
      </c>
      <c r="D28" s="6">
        <v>333355.02</v>
      </c>
      <c r="E28" s="6">
        <v>0</v>
      </c>
      <c r="F28" s="6">
        <v>0</v>
      </c>
      <c r="G28" s="6">
        <v>34737.160000000003</v>
      </c>
      <c r="H28" s="6">
        <v>0</v>
      </c>
      <c r="I28" s="6">
        <v>0</v>
      </c>
      <c r="J28" s="6">
        <v>28330.81</v>
      </c>
      <c r="K28" s="6">
        <v>4511.74</v>
      </c>
      <c r="L28" s="6">
        <v>0</v>
      </c>
      <c r="M28" s="6">
        <v>0</v>
      </c>
      <c r="N28" s="6">
        <v>0</v>
      </c>
      <c r="O28" s="6">
        <v>0</v>
      </c>
      <c r="P28" s="6">
        <v>1894.61</v>
      </c>
      <c r="Q28" s="6">
        <v>0</v>
      </c>
      <c r="R28" s="6">
        <v>0</v>
      </c>
      <c r="S28" s="6">
        <v>0</v>
      </c>
      <c r="T28" s="15"/>
      <c r="U28" s="15"/>
    </row>
    <row r="29" spans="1:21" x14ac:dyDescent="0.25">
      <c r="A29" s="16" t="s">
        <v>57</v>
      </c>
      <c r="B29" s="8">
        <v>32190120</v>
      </c>
      <c r="C29" s="8">
        <v>32190120</v>
      </c>
      <c r="D29" s="6">
        <v>2145090.44</v>
      </c>
      <c r="E29" s="6">
        <v>495148.43</v>
      </c>
      <c r="F29" s="6">
        <v>487721.2</v>
      </c>
      <c r="G29" s="6">
        <v>750853.21</v>
      </c>
      <c r="H29" s="6">
        <v>81413.100000000006</v>
      </c>
      <c r="I29" s="6">
        <v>-64.38</v>
      </c>
      <c r="J29" s="6">
        <v>113598.93</v>
      </c>
      <c r="K29" s="6">
        <v>18090.849999999999</v>
      </c>
      <c r="L29" s="6">
        <v>173464.52</v>
      </c>
      <c r="M29" s="6">
        <v>495148.43</v>
      </c>
      <c r="N29" s="6">
        <v>357529.9</v>
      </c>
      <c r="O29" s="6">
        <v>-18477.13</v>
      </c>
      <c r="P29" s="6">
        <v>7596.869999999999</v>
      </c>
      <c r="Q29" s="6">
        <v>1123.69</v>
      </c>
      <c r="R29" s="6">
        <v>7962.35</v>
      </c>
      <c r="S29" s="6">
        <v>8614.51</v>
      </c>
      <c r="T29" s="15"/>
      <c r="U29" s="15"/>
    </row>
    <row r="30" spans="1:21" x14ac:dyDescent="0.25">
      <c r="A30" s="16" t="s">
        <v>58</v>
      </c>
      <c r="B30" s="8">
        <v>14722782</v>
      </c>
      <c r="C30" s="8">
        <v>14722782</v>
      </c>
      <c r="D30" s="6">
        <v>1057365.51</v>
      </c>
      <c r="E30" s="6">
        <v>226465.83</v>
      </c>
      <c r="F30" s="6">
        <v>223068.84</v>
      </c>
      <c r="G30" s="6">
        <v>330716.99</v>
      </c>
      <c r="H30" s="6">
        <v>34574.49</v>
      </c>
      <c r="I30" s="6">
        <v>-29.45</v>
      </c>
      <c r="J30" s="6">
        <v>51956.7</v>
      </c>
      <c r="K30" s="6">
        <v>8274.2000000000007</v>
      </c>
      <c r="L30" s="6">
        <v>73666.850000000006</v>
      </c>
      <c r="M30" s="6">
        <v>226465.83</v>
      </c>
      <c r="N30" s="6">
        <v>151835.66</v>
      </c>
      <c r="O30" s="6">
        <v>-8450.8799999999992</v>
      </c>
      <c r="P30" s="6">
        <v>3474.58</v>
      </c>
      <c r="Q30" s="6">
        <v>477.21</v>
      </c>
      <c r="R30" s="6">
        <v>11279.22</v>
      </c>
      <c r="S30" s="6">
        <v>3658.41</v>
      </c>
      <c r="T30" s="15"/>
      <c r="U30" s="15"/>
    </row>
    <row r="31" spans="1:21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1" x14ac:dyDescent="0.25">
      <c r="B32" s="19">
        <f t="shared" ref="B32:S32" si="0">SUM(B6:B31)</f>
        <v>1997086059</v>
      </c>
      <c r="C32" s="19">
        <f t="shared" si="0"/>
        <v>1985015310</v>
      </c>
      <c r="D32" s="20">
        <f t="shared" si="0"/>
        <v>196571626.64000005</v>
      </c>
      <c r="E32" s="20">
        <f t="shared" si="0"/>
        <v>30587539.759999998</v>
      </c>
      <c r="F32" s="20">
        <f t="shared" si="0"/>
        <v>30128726.659999996</v>
      </c>
      <c r="G32" s="20">
        <f t="shared" si="0"/>
        <v>59950465.229999997</v>
      </c>
      <c r="H32" s="20">
        <f t="shared" si="0"/>
        <v>5592947.9800000023</v>
      </c>
      <c r="I32" s="20">
        <f t="shared" si="0"/>
        <v>-2885.1600000000003</v>
      </c>
      <c r="J32" s="20">
        <f t="shared" si="0"/>
        <v>6888964.2399999984</v>
      </c>
      <c r="K32" s="20">
        <f t="shared" si="0"/>
        <v>1068261.1499999999</v>
      </c>
      <c r="L32" s="20">
        <f t="shared" si="0"/>
        <v>11528578.329999998</v>
      </c>
      <c r="M32" s="20">
        <f t="shared" si="0"/>
        <v>30586005.100000001</v>
      </c>
      <c r="N32" s="20">
        <f t="shared" si="0"/>
        <v>25109596.25</v>
      </c>
      <c r="O32" s="20">
        <f t="shared" si="0"/>
        <v>-1352120.6499999992</v>
      </c>
      <c r="P32" s="20">
        <f t="shared" si="0"/>
        <v>6354757.9899999984</v>
      </c>
      <c r="Q32" s="20">
        <f t="shared" si="0"/>
        <v>75586.990000000005</v>
      </c>
      <c r="R32" s="20">
        <f t="shared" si="0"/>
        <v>4075255.87</v>
      </c>
      <c r="S32" s="20">
        <f t="shared" si="0"/>
        <v>611522.24</v>
      </c>
    </row>
  </sheetData>
  <printOptions headings="1"/>
  <pageMargins left="0.7" right="0.7" top="0.75" bottom="0.75" header="0.3" footer="0.3"/>
  <pageSetup scale="3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7544C-B2ED-4C57-BE46-A25CD90FD5A5}">
  <sheetPr>
    <pageSetUpPr fitToPage="1"/>
  </sheetPr>
  <dimension ref="A1:V32"/>
  <sheetViews>
    <sheetView topLeftCell="K1" zoomScaleNormal="100" workbookViewId="0">
      <selection activeCell="S2" sqref="S2"/>
    </sheetView>
  </sheetViews>
  <sheetFormatPr defaultRowHeight="15" x14ac:dyDescent="0.25"/>
  <cols>
    <col min="1" max="1" width="32.5703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0.85546875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3" width="9.140625" customWidth="1"/>
  </cols>
  <sheetData>
    <row r="1" spans="1:22" x14ac:dyDescent="0.25">
      <c r="A1" s="3" t="s">
        <v>78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22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122</v>
      </c>
    </row>
    <row r="4" spans="1:22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2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22" x14ac:dyDescent="0.25">
      <c r="A7" t="s">
        <v>35</v>
      </c>
      <c r="B7" s="8">
        <v>82943354</v>
      </c>
      <c r="C7" s="8">
        <v>82942655</v>
      </c>
      <c r="D7" s="6">
        <v>10264264.35</v>
      </c>
      <c r="E7" s="6">
        <v>1276375.8500000001</v>
      </c>
      <c r="F7" s="6">
        <v>1257230.24</v>
      </c>
      <c r="G7" s="6">
        <v>3550581.52</v>
      </c>
      <c r="H7" s="6">
        <v>318496.78000000003</v>
      </c>
      <c r="I7" s="6">
        <v>-116.53</v>
      </c>
      <c r="J7" s="6">
        <v>390817.13</v>
      </c>
      <c r="K7" s="6">
        <v>62244.04</v>
      </c>
      <c r="L7" s="6">
        <v>650895.91</v>
      </c>
      <c r="M7" s="6">
        <v>1276375.8500000001</v>
      </c>
      <c r="N7" s="6">
        <v>1444381.98</v>
      </c>
      <c r="O7" s="6">
        <v>-88539.42</v>
      </c>
      <c r="P7" s="6">
        <v>437417.4600000002</v>
      </c>
      <c r="Q7" s="6">
        <v>4467.9399999999996</v>
      </c>
      <c r="R7" s="6">
        <v>295418.31</v>
      </c>
      <c r="S7" s="6">
        <v>35097.919999999998</v>
      </c>
      <c r="T7" s="15"/>
      <c r="U7" s="15"/>
    </row>
    <row r="8" spans="1:22" x14ac:dyDescent="0.25">
      <c r="A8" t="s">
        <v>36</v>
      </c>
      <c r="B8" s="8">
        <v>40202</v>
      </c>
      <c r="C8" s="8">
        <v>0</v>
      </c>
      <c r="D8" s="6">
        <v>5821.07</v>
      </c>
      <c r="E8" s="6">
        <v>621.29</v>
      </c>
      <c r="F8" s="6">
        <v>611.97</v>
      </c>
      <c r="G8" s="6">
        <v>1611.5</v>
      </c>
      <c r="H8" s="6">
        <v>146.22999999999999</v>
      </c>
      <c r="I8" s="6">
        <v>0</v>
      </c>
      <c r="J8" s="6">
        <v>182.75</v>
      </c>
      <c r="K8" s="6">
        <v>29.9</v>
      </c>
      <c r="L8" s="6">
        <v>299.08</v>
      </c>
      <c r="M8" s="6">
        <v>621.29</v>
      </c>
      <c r="N8" s="6">
        <v>634.67999999999995</v>
      </c>
      <c r="O8" s="6">
        <v>-36.520000000000003</v>
      </c>
      <c r="P8" s="6">
        <v>212.65</v>
      </c>
      <c r="Q8" s="6">
        <v>0</v>
      </c>
      <c r="R8" s="6">
        <v>126.22</v>
      </c>
      <c r="S8" s="6">
        <v>16.510000000000002</v>
      </c>
      <c r="T8" s="15"/>
      <c r="U8" s="15"/>
    </row>
    <row r="9" spans="1:22" x14ac:dyDescent="0.25">
      <c r="A9" t="s">
        <v>37</v>
      </c>
      <c r="B9" s="8">
        <v>1220</v>
      </c>
      <c r="C9" s="8">
        <v>0</v>
      </c>
      <c r="D9" s="6">
        <v>141.09</v>
      </c>
      <c r="E9" s="6">
        <v>18.77</v>
      </c>
      <c r="F9" s="6">
        <v>18.489999999999998</v>
      </c>
      <c r="G9" s="6">
        <v>21.12</v>
      </c>
      <c r="H9" s="6">
        <v>1.2</v>
      </c>
      <c r="I9" s="6">
        <v>0</v>
      </c>
      <c r="J9" s="6">
        <v>1.5</v>
      </c>
      <c r="K9" s="6">
        <v>0.22</v>
      </c>
      <c r="L9" s="6">
        <v>2.4500000000000002</v>
      </c>
      <c r="M9" s="6">
        <v>18.77</v>
      </c>
      <c r="N9" s="6">
        <v>5.24</v>
      </c>
      <c r="O9" s="6">
        <v>-0.8</v>
      </c>
      <c r="P9" s="6">
        <v>6.44</v>
      </c>
      <c r="Q9" s="6">
        <v>0.02</v>
      </c>
      <c r="R9" s="6">
        <v>4.74</v>
      </c>
      <c r="S9" s="6">
        <v>0.11</v>
      </c>
      <c r="T9" s="15"/>
      <c r="U9" s="15"/>
    </row>
    <row r="10" spans="1:22" x14ac:dyDescent="0.25">
      <c r="A10" t="s">
        <v>38</v>
      </c>
      <c r="B10" s="8">
        <v>836132745</v>
      </c>
      <c r="C10" s="8">
        <v>835759455</v>
      </c>
      <c r="D10" s="6">
        <v>69076688.879999995</v>
      </c>
      <c r="E10" s="6">
        <v>12861564.27</v>
      </c>
      <c r="F10" s="6">
        <v>12668729.460000001</v>
      </c>
      <c r="G10" s="6">
        <v>23965481.539999999</v>
      </c>
      <c r="H10" s="6">
        <v>2370022.21</v>
      </c>
      <c r="I10" s="6">
        <v>-1672.05</v>
      </c>
      <c r="J10" s="6">
        <v>2950779.16</v>
      </c>
      <c r="K10" s="6">
        <v>469917.05</v>
      </c>
      <c r="L10" s="6">
        <v>5049731.22</v>
      </c>
      <c r="M10" s="6">
        <v>12861654.27</v>
      </c>
      <c r="N10" s="6">
        <v>10408074.529999999</v>
      </c>
      <c r="O10" s="6">
        <v>-479950.8</v>
      </c>
      <c r="P10" s="6">
        <v>1771923.33</v>
      </c>
      <c r="Q10" s="6">
        <v>32712.21</v>
      </c>
      <c r="R10" s="6">
        <v>1143166.47</v>
      </c>
      <c r="S10" s="6">
        <v>250778.21</v>
      </c>
      <c r="T10" s="15"/>
      <c r="U10" s="15"/>
      <c r="V10" s="15"/>
    </row>
    <row r="11" spans="1:22" x14ac:dyDescent="0.25">
      <c r="A11" t="s">
        <v>39</v>
      </c>
      <c r="B11" s="8">
        <v>96240</v>
      </c>
      <c r="C11" s="8">
        <v>0</v>
      </c>
      <c r="D11" s="6">
        <v>9919.52</v>
      </c>
      <c r="E11" s="6">
        <v>1480.37</v>
      </c>
      <c r="F11" s="6">
        <v>1458.17</v>
      </c>
      <c r="G11" s="6">
        <v>1667.05</v>
      </c>
      <c r="H11" s="6">
        <v>94.89</v>
      </c>
      <c r="I11" s="6">
        <v>-0.17</v>
      </c>
      <c r="J11" s="6">
        <v>118.97</v>
      </c>
      <c r="K11" s="6">
        <v>17.54</v>
      </c>
      <c r="L11" s="6">
        <v>192.94</v>
      </c>
      <c r="M11" s="6">
        <v>1480.37</v>
      </c>
      <c r="N11" s="6">
        <v>413.04</v>
      </c>
      <c r="O11" s="6">
        <v>-63.12</v>
      </c>
      <c r="P11" s="6">
        <v>508.6</v>
      </c>
      <c r="Q11" s="6">
        <v>1.35</v>
      </c>
      <c r="R11" s="6">
        <v>374.28</v>
      </c>
      <c r="S11" s="6">
        <v>8.73</v>
      </c>
      <c r="T11" s="15"/>
      <c r="U11" s="15"/>
    </row>
    <row r="12" spans="1:22" x14ac:dyDescent="0.25">
      <c r="A12" t="s">
        <v>40</v>
      </c>
      <c r="B12" s="8">
        <v>473386481</v>
      </c>
      <c r="C12" s="8">
        <v>473411619</v>
      </c>
      <c r="D12" s="6">
        <v>47170015.289999999</v>
      </c>
      <c r="E12" s="6">
        <v>7313867.21</v>
      </c>
      <c r="F12" s="6">
        <v>7204159.1699999999</v>
      </c>
      <c r="G12" s="6">
        <v>14571510.91</v>
      </c>
      <c r="H12" s="6">
        <v>1334753.03</v>
      </c>
      <c r="I12" s="6">
        <v>-938.77</v>
      </c>
      <c r="J12" s="6">
        <v>1639480.94</v>
      </c>
      <c r="K12" s="6">
        <v>245826.05</v>
      </c>
      <c r="L12" s="6">
        <v>2810194.87</v>
      </c>
      <c r="M12" s="6">
        <v>7313867.21</v>
      </c>
      <c r="N12" s="6">
        <v>5822897.5</v>
      </c>
      <c r="O12" s="6">
        <v>-244398.25</v>
      </c>
      <c r="P12" s="6">
        <v>2036983.7100000002</v>
      </c>
      <c r="Q12" s="6">
        <v>14257.21</v>
      </c>
      <c r="R12" s="6">
        <v>769377.86</v>
      </c>
      <c r="S12" s="6">
        <v>143076.76</v>
      </c>
      <c r="T12" s="15"/>
      <c r="U12" s="15"/>
    </row>
    <row r="13" spans="1:22" x14ac:dyDescent="0.25">
      <c r="A13" t="s">
        <v>69</v>
      </c>
      <c r="B13" s="8">
        <v>0</v>
      </c>
      <c r="C13" s="8">
        <v>0</v>
      </c>
      <c r="D13" s="6">
        <v>1137.5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15"/>
      <c r="U13" s="15"/>
    </row>
    <row r="14" spans="1:22" x14ac:dyDescent="0.25">
      <c r="A14" t="s">
        <v>41</v>
      </c>
      <c r="B14" s="8">
        <v>308208</v>
      </c>
      <c r="C14" s="8">
        <v>308208</v>
      </c>
      <c r="D14" s="6">
        <v>28750.46</v>
      </c>
      <c r="E14" s="6">
        <v>4740.91</v>
      </c>
      <c r="F14" s="6">
        <v>4669.79</v>
      </c>
      <c r="G14" s="6">
        <v>5338.85</v>
      </c>
      <c r="H14" s="6">
        <v>303.89999999999998</v>
      </c>
      <c r="I14" s="6">
        <v>-0.51</v>
      </c>
      <c r="J14" s="6">
        <v>380.91</v>
      </c>
      <c r="K14" s="6">
        <v>56.05</v>
      </c>
      <c r="L14" s="6">
        <v>617.94000000000005</v>
      </c>
      <c r="M14" s="6">
        <v>4740.91</v>
      </c>
      <c r="N14" s="6">
        <v>1322.82</v>
      </c>
      <c r="O14" s="6">
        <v>-202.1</v>
      </c>
      <c r="P14" s="6">
        <v>1628.9099999999999</v>
      </c>
      <c r="Q14" s="6">
        <v>4.25</v>
      </c>
      <c r="R14" s="6">
        <v>1198.6199999999999</v>
      </c>
      <c r="S14" s="6">
        <v>28.06</v>
      </c>
      <c r="T14" s="15"/>
      <c r="U14" s="15"/>
    </row>
    <row r="15" spans="1:22" x14ac:dyDescent="0.25">
      <c r="A15" t="s">
        <v>42</v>
      </c>
      <c r="B15" s="8">
        <v>186429</v>
      </c>
      <c r="C15" s="8">
        <v>186429</v>
      </c>
      <c r="D15" s="6">
        <v>14423.07</v>
      </c>
      <c r="E15" s="6">
        <v>2867.64</v>
      </c>
      <c r="F15" s="6">
        <v>2824.63</v>
      </c>
      <c r="G15" s="6">
        <v>2745.97</v>
      </c>
      <c r="H15" s="6">
        <v>163.51</v>
      </c>
      <c r="I15" s="6">
        <v>-0.15</v>
      </c>
      <c r="J15" s="6">
        <v>203.18</v>
      </c>
      <c r="K15" s="6">
        <v>29.36</v>
      </c>
      <c r="L15" s="6">
        <v>339.98</v>
      </c>
      <c r="M15" s="6">
        <v>2867.64</v>
      </c>
      <c r="N15" s="6">
        <v>709.6</v>
      </c>
      <c r="O15" s="6">
        <v>-239.79</v>
      </c>
      <c r="P15" s="6">
        <v>984.64999999999975</v>
      </c>
      <c r="Q15" s="6">
        <v>3.72</v>
      </c>
      <c r="R15" s="6">
        <v>534.54</v>
      </c>
      <c r="S15" s="6">
        <v>17.37</v>
      </c>
      <c r="T15" s="15"/>
      <c r="U15" s="15"/>
    </row>
    <row r="16" spans="1:22" x14ac:dyDescent="0.25">
      <c r="A16" t="s">
        <v>43</v>
      </c>
      <c r="B16" s="8">
        <v>219795</v>
      </c>
      <c r="C16" s="8">
        <v>219795</v>
      </c>
      <c r="D16" s="6">
        <v>35576.71</v>
      </c>
      <c r="E16" s="6">
        <v>3381.11</v>
      </c>
      <c r="F16" s="6">
        <v>3330.4</v>
      </c>
      <c r="G16" s="6">
        <v>8810.07</v>
      </c>
      <c r="H16" s="6">
        <v>793.55</v>
      </c>
      <c r="I16" s="6">
        <v>-0.13</v>
      </c>
      <c r="J16" s="6">
        <v>984.05</v>
      </c>
      <c r="K16" s="6">
        <v>151.63999999999999</v>
      </c>
      <c r="L16" s="6">
        <v>1644.32</v>
      </c>
      <c r="M16" s="6">
        <v>3381.11</v>
      </c>
      <c r="N16" s="6">
        <v>3471.65</v>
      </c>
      <c r="O16" s="6">
        <v>-190.1</v>
      </c>
      <c r="P16" s="6">
        <v>1160.73</v>
      </c>
      <c r="Q16" s="6">
        <v>9.8699999999999992</v>
      </c>
      <c r="R16" s="6">
        <v>699.03</v>
      </c>
      <c r="S16" s="6">
        <v>85.46</v>
      </c>
      <c r="T16" s="15"/>
      <c r="U16" s="15"/>
    </row>
    <row r="17" spans="1:21" x14ac:dyDescent="0.25">
      <c r="A17" t="s">
        <v>44</v>
      </c>
      <c r="B17" s="8">
        <v>640954797</v>
      </c>
      <c r="C17" s="8">
        <v>640905142</v>
      </c>
      <c r="D17" s="6">
        <f>79298078.89+2625</f>
        <v>79300703.890000001</v>
      </c>
      <c r="E17" s="6">
        <v>9859378.1199999992</v>
      </c>
      <c r="F17" s="6">
        <v>9711487.4700000007</v>
      </c>
      <c r="G17" s="6">
        <v>23095173.48</v>
      </c>
      <c r="H17" s="6">
        <v>2013975.48</v>
      </c>
      <c r="I17" s="6">
        <v>-142.93</v>
      </c>
      <c r="J17" s="6">
        <v>2435807.89</v>
      </c>
      <c r="K17" s="6">
        <v>369863.61</v>
      </c>
      <c r="L17" s="6">
        <v>3895900.89</v>
      </c>
      <c r="M17" s="6">
        <v>9859378.1199999992</v>
      </c>
      <c r="N17" s="6">
        <v>9495533.9499999993</v>
      </c>
      <c r="O17" s="6">
        <v>-650604.61</v>
      </c>
      <c r="P17" s="6">
        <v>2920939.63</v>
      </c>
      <c r="Q17" s="6">
        <v>30087.919999999998</v>
      </c>
      <c r="R17" s="6">
        <v>2350502.16</v>
      </c>
      <c r="S17" s="6">
        <v>233309.49</v>
      </c>
      <c r="T17" s="15"/>
      <c r="U17" s="15"/>
    </row>
    <row r="18" spans="1:21" x14ac:dyDescent="0.25">
      <c r="A18" t="s">
        <v>45</v>
      </c>
      <c r="B18" s="8">
        <v>3165514</v>
      </c>
      <c r="C18" s="8">
        <v>0</v>
      </c>
      <c r="D18" s="6">
        <v>601442.34</v>
      </c>
      <c r="E18" s="6">
        <v>48692.42</v>
      </c>
      <c r="F18" s="6">
        <v>47962.05</v>
      </c>
      <c r="G18" s="6">
        <v>47541.120000000003</v>
      </c>
      <c r="H18" s="6">
        <v>3234.91</v>
      </c>
      <c r="I18" s="6">
        <v>-5.12</v>
      </c>
      <c r="J18" s="6">
        <v>4026.63</v>
      </c>
      <c r="K18" s="6">
        <v>648.78</v>
      </c>
      <c r="L18" s="6">
        <v>6723.78</v>
      </c>
      <c r="M18" s="6">
        <v>48692.42</v>
      </c>
      <c r="N18" s="6">
        <v>14041.77</v>
      </c>
      <c r="O18" s="6">
        <v>-8595.52</v>
      </c>
      <c r="P18" s="6">
        <v>16719.790000000005</v>
      </c>
      <c r="Q18" s="6">
        <v>43.35</v>
      </c>
      <c r="R18" s="6">
        <v>10361.129999999999</v>
      </c>
      <c r="S18" s="6">
        <v>341.62</v>
      </c>
      <c r="T18" s="15"/>
      <c r="U18" s="15"/>
    </row>
    <row r="19" spans="1:21" x14ac:dyDescent="0.25">
      <c r="A19" t="s">
        <v>46</v>
      </c>
      <c r="B19" s="8">
        <v>529551</v>
      </c>
      <c r="C19" s="8">
        <v>0</v>
      </c>
      <c r="D19" s="6">
        <v>59216.72</v>
      </c>
      <c r="E19" s="6">
        <v>8134.34</v>
      </c>
      <c r="F19" s="6">
        <v>8012.32</v>
      </c>
      <c r="G19" s="6">
        <v>21270.01</v>
      </c>
      <c r="H19" s="6">
        <v>1918.51</v>
      </c>
      <c r="I19" s="6">
        <v>0</v>
      </c>
      <c r="J19" s="6">
        <v>2355.02</v>
      </c>
      <c r="K19" s="6">
        <v>370.6</v>
      </c>
      <c r="L19" s="6">
        <v>3983.26</v>
      </c>
      <c r="M19" s="6">
        <v>8134.34</v>
      </c>
      <c r="N19" s="6">
        <v>8350.34</v>
      </c>
      <c r="O19" s="6">
        <v>-438.51</v>
      </c>
      <c r="P19" s="6">
        <v>2819.38</v>
      </c>
      <c r="Q19" s="6">
        <v>2.87</v>
      </c>
      <c r="R19" s="6">
        <v>1695.23</v>
      </c>
      <c r="S19" s="6">
        <v>213.31</v>
      </c>
      <c r="T19" s="15"/>
      <c r="U19" s="15"/>
    </row>
    <row r="20" spans="1:21" x14ac:dyDescent="0.25">
      <c r="A20" t="s">
        <v>47</v>
      </c>
      <c r="B20" s="8">
        <v>8212639</v>
      </c>
      <c r="C20" s="8">
        <v>376787</v>
      </c>
      <c r="D20" s="6">
        <v>592350.16</v>
      </c>
      <c r="E20" s="6">
        <v>126610.19</v>
      </c>
      <c r="F20" s="6">
        <v>124711.01</v>
      </c>
      <c r="G20" s="6">
        <v>121961.5</v>
      </c>
      <c r="H20" s="6">
        <v>7315.96</v>
      </c>
      <c r="I20" s="6">
        <v>2.39</v>
      </c>
      <c r="J20" s="6">
        <v>8983.49</v>
      </c>
      <c r="K20" s="6">
        <v>1387.32</v>
      </c>
      <c r="L20" s="6">
        <v>14979.53</v>
      </c>
      <c r="M20" s="6">
        <v>126610.19</v>
      </c>
      <c r="N20" s="6">
        <v>31285.51</v>
      </c>
      <c r="O20" s="6">
        <v>-10499.93</v>
      </c>
      <c r="P20" s="6">
        <v>44108.31</v>
      </c>
      <c r="Q20" s="6">
        <v>69.92</v>
      </c>
      <c r="R20" s="6">
        <v>23597.69</v>
      </c>
      <c r="S20" s="6">
        <v>731.31</v>
      </c>
      <c r="T20" s="15"/>
      <c r="U20" s="15"/>
    </row>
    <row r="21" spans="1:21" x14ac:dyDescent="0.25">
      <c r="A21" t="s">
        <v>48</v>
      </c>
      <c r="B21" s="8">
        <v>241</v>
      </c>
      <c r="C21" s="8">
        <v>0</v>
      </c>
      <c r="D21" s="6">
        <v>20.239999999999998</v>
      </c>
      <c r="E21" s="6">
        <v>3.71</v>
      </c>
      <c r="F21" s="6">
        <v>3.65</v>
      </c>
      <c r="G21" s="6">
        <v>9.64</v>
      </c>
      <c r="H21" s="6">
        <v>0.87</v>
      </c>
      <c r="I21" s="6">
        <v>0</v>
      </c>
      <c r="J21" s="6">
        <v>1.06</v>
      </c>
      <c r="K21" s="6">
        <v>0.15</v>
      </c>
      <c r="L21" s="6">
        <v>1.79</v>
      </c>
      <c r="M21" s="6">
        <v>3.71</v>
      </c>
      <c r="N21" s="6">
        <v>3.81</v>
      </c>
      <c r="O21" s="6">
        <v>-0.2</v>
      </c>
      <c r="P21" s="6">
        <v>1.3</v>
      </c>
      <c r="Q21" s="6">
        <v>0</v>
      </c>
      <c r="R21" s="6">
        <v>0.77</v>
      </c>
      <c r="S21" s="6">
        <v>0.09</v>
      </c>
      <c r="T21" s="15"/>
      <c r="U21" s="15"/>
    </row>
    <row r="22" spans="1:21" x14ac:dyDescent="0.25">
      <c r="A22" t="s">
        <v>49</v>
      </c>
      <c r="B22" s="8">
        <v>12271395</v>
      </c>
      <c r="C22" s="8">
        <v>12271395</v>
      </c>
      <c r="D22" s="6">
        <v>1086609.56</v>
      </c>
      <c r="E22" s="6">
        <v>189003.17</v>
      </c>
      <c r="F22" s="6">
        <v>186168.13</v>
      </c>
      <c r="G22" s="6">
        <v>309470.17</v>
      </c>
      <c r="H22" s="6">
        <v>25950.7</v>
      </c>
      <c r="I22" s="6">
        <v>-23.86</v>
      </c>
      <c r="J22" s="6">
        <v>32118.68</v>
      </c>
      <c r="K22" s="6">
        <v>4865.6899999999996</v>
      </c>
      <c r="L22" s="6">
        <v>52405</v>
      </c>
      <c r="M22" s="6">
        <v>189003.17</v>
      </c>
      <c r="N22" s="6">
        <v>115242.1</v>
      </c>
      <c r="O22" s="6">
        <v>-5996.16</v>
      </c>
      <c r="P22" s="6">
        <v>61882.219999999987</v>
      </c>
      <c r="Q22" s="6">
        <v>368.32</v>
      </c>
      <c r="R22" s="6">
        <v>19843.759999999998</v>
      </c>
      <c r="S22" s="6">
        <v>2813.72</v>
      </c>
      <c r="T22" s="15"/>
      <c r="U22" s="15"/>
    </row>
    <row r="23" spans="1:21" x14ac:dyDescent="0.25">
      <c r="A23" s="16" t="s">
        <v>51</v>
      </c>
      <c r="B23" s="8">
        <v>94736144</v>
      </c>
      <c r="C23" s="8">
        <v>94736144</v>
      </c>
      <c r="D23" s="6">
        <v>3487538.66</v>
      </c>
      <c r="E23" s="6">
        <v>1457231.36</v>
      </c>
      <c r="F23" s="6">
        <v>1435372.89</v>
      </c>
      <c r="G23" s="6">
        <v>290127.25</v>
      </c>
      <c r="H23" s="6">
        <v>29636.5</v>
      </c>
      <c r="I23" s="6">
        <v>-189.47</v>
      </c>
      <c r="J23" s="6">
        <v>36881.57</v>
      </c>
      <c r="K23" s="6">
        <v>5718.38</v>
      </c>
      <c r="L23" s="6">
        <v>61563.02</v>
      </c>
      <c r="M23" s="6">
        <v>1457231.36</v>
      </c>
      <c r="N23" s="6">
        <v>129500.64</v>
      </c>
      <c r="O23" s="6">
        <v>-9757.82</v>
      </c>
      <c r="P23" s="6">
        <v>3160.51</v>
      </c>
      <c r="Q23" s="6">
        <v>575.86</v>
      </c>
      <c r="R23" s="6">
        <v>29877.55</v>
      </c>
      <c r="S23" s="6">
        <v>3160.51</v>
      </c>
      <c r="T23" s="15"/>
      <c r="U23" s="15"/>
    </row>
    <row r="24" spans="1:21" x14ac:dyDescent="0.25">
      <c r="A24" s="16" t="s">
        <v>52</v>
      </c>
      <c r="B24" s="8">
        <v>0</v>
      </c>
      <c r="C24" s="8">
        <v>0</v>
      </c>
      <c r="D24" s="6">
        <v>148557.22</v>
      </c>
      <c r="E24" s="6">
        <v>0</v>
      </c>
      <c r="F24" s="6">
        <v>0</v>
      </c>
      <c r="G24" s="6">
        <v>19197.22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19197.22</v>
      </c>
      <c r="Q24" s="6">
        <v>0</v>
      </c>
      <c r="R24" s="6">
        <v>0</v>
      </c>
      <c r="S24" s="6">
        <v>0</v>
      </c>
      <c r="T24" s="15"/>
      <c r="U24" s="15"/>
    </row>
    <row r="25" spans="1:21" x14ac:dyDescent="0.25">
      <c r="A25" s="16" t="s">
        <v>53</v>
      </c>
      <c r="B25" s="8">
        <v>0</v>
      </c>
      <c r="C25" s="8">
        <v>0</v>
      </c>
      <c r="D25" s="6">
        <v>1392600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5"/>
      <c r="U25" s="15"/>
    </row>
    <row r="26" spans="1:21" x14ac:dyDescent="0.25">
      <c r="A26" s="16" t="s">
        <v>54</v>
      </c>
      <c r="B26" s="8">
        <v>8690551</v>
      </c>
      <c r="C26" s="8">
        <v>8690551</v>
      </c>
      <c r="D26" s="6">
        <v>547315.09</v>
      </c>
      <c r="E26" s="6">
        <v>133678.06</v>
      </c>
      <c r="F26" s="6">
        <v>131672.89000000001</v>
      </c>
      <c r="G26" s="6">
        <v>134182.10999999999</v>
      </c>
      <c r="H26" s="6">
        <v>14565.36</v>
      </c>
      <c r="I26" s="6">
        <v>-17.38</v>
      </c>
      <c r="J26" s="6">
        <v>18050.27</v>
      </c>
      <c r="K26" s="6">
        <v>2807.05</v>
      </c>
      <c r="L26" s="6">
        <v>31016.58</v>
      </c>
      <c r="M26" s="6">
        <v>133678.06</v>
      </c>
      <c r="N26" s="6">
        <v>63441.02</v>
      </c>
      <c r="O26" s="6">
        <v>-1937.99</v>
      </c>
      <c r="P26" s="6">
        <v>2050.9700000000003</v>
      </c>
      <c r="Q26" s="6">
        <v>139.05000000000001</v>
      </c>
      <c r="R26" s="6">
        <v>2520.2600000000002</v>
      </c>
      <c r="S26" s="6">
        <v>1546.92</v>
      </c>
      <c r="T26" s="15"/>
      <c r="U26" s="15"/>
    </row>
    <row r="27" spans="1:21" x14ac:dyDescent="0.25">
      <c r="A27" s="16" t="s">
        <v>55</v>
      </c>
      <c r="B27" s="8">
        <v>3131575</v>
      </c>
      <c r="C27" s="8">
        <v>3131575</v>
      </c>
      <c r="D27" s="6">
        <v>184445.77</v>
      </c>
      <c r="E27" s="6">
        <v>0</v>
      </c>
      <c r="F27" s="6">
        <v>0</v>
      </c>
      <c r="G27" s="6">
        <v>48357.79</v>
      </c>
      <c r="H27" s="6">
        <v>5248.52</v>
      </c>
      <c r="I27" s="6">
        <v>0</v>
      </c>
      <c r="J27" s="6">
        <v>6504.28</v>
      </c>
      <c r="K27" s="6">
        <v>1011.5</v>
      </c>
      <c r="L27" s="6">
        <v>11176.59</v>
      </c>
      <c r="M27" s="6">
        <v>0</v>
      </c>
      <c r="N27" s="6">
        <v>22860.5</v>
      </c>
      <c r="O27" s="6">
        <v>-698.34</v>
      </c>
      <c r="P27" s="6">
        <v>739.04999999999984</v>
      </c>
      <c r="Q27" s="6">
        <v>50.11</v>
      </c>
      <c r="R27" s="6">
        <v>908.16</v>
      </c>
      <c r="S27" s="6">
        <v>557.41999999999996</v>
      </c>
      <c r="T27" s="15"/>
      <c r="U27" s="15"/>
    </row>
    <row r="28" spans="1:21" x14ac:dyDescent="0.25">
      <c r="A28" s="16" t="s">
        <v>56</v>
      </c>
      <c r="B28" s="8">
        <v>7309440</v>
      </c>
      <c r="C28" s="8">
        <v>7309440</v>
      </c>
      <c r="D28" s="6">
        <v>231447.38</v>
      </c>
      <c r="E28" s="6">
        <v>0</v>
      </c>
      <c r="F28" s="6">
        <v>0</v>
      </c>
      <c r="G28" s="6">
        <v>31627.95</v>
      </c>
      <c r="H28" s="6">
        <v>0</v>
      </c>
      <c r="I28" s="6">
        <v>0</v>
      </c>
      <c r="J28" s="6">
        <v>25795.01</v>
      </c>
      <c r="K28" s="6">
        <v>4107.91</v>
      </c>
      <c r="L28" s="6">
        <v>0</v>
      </c>
      <c r="M28" s="6">
        <v>0</v>
      </c>
      <c r="N28" s="6">
        <v>0</v>
      </c>
      <c r="O28" s="6">
        <v>0</v>
      </c>
      <c r="P28" s="6">
        <v>1725.03</v>
      </c>
      <c r="Q28" s="6">
        <v>0</v>
      </c>
      <c r="R28" s="6">
        <v>0</v>
      </c>
      <c r="S28" s="6">
        <v>0</v>
      </c>
      <c r="T28" s="15"/>
      <c r="U28" s="15"/>
    </row>
    <row r="29" spans="1:21" x14ac:dyDescent="0.25">
      <c r="A29" s="16" t="s">
        <v>57</v>
      </c>
      <c r="B29" s="8">
        <v>31487760</v>
      </c>
      <c r="C29" s="8">
        <v>31487760</v>
      </c>
      <c r="D29" s="6">
        <v>2013338.39</v>
      </c>
      <c r="E29" s="6">
        <v>484344.72</v>
      </c>
      <c r="F29" s="6">
        <v>477079.55</v>
      </c>
      <c r="G29" s="6">
        <v>643200.66</v>
      </c>
      <c r="H29" s="6">
        <v>67844.25</v>
      </c>
      <c r="I29" s="6">
        <v>-62.98</v>
      </c>
      <c r="J29" s="6">
        <v>111120.31</v>
      </c>
      <c r="K29" s="6">
        <v>17696.12</v>
      </c>
      <c r="L29" s="6">
        <v>144553.76999999999</v>
      </c>
      <c r="M29" s="6">
        <v>484344.72</v>
      </c>
      <c r="N29" s="6">
        <v>297941.58</v>
      </c>
      <c r="O29" s="6">
        <v>-18073.97</v>
      </c>
      <c r="P29" s="6">
        <v>7431.1100000000024</v>
      </c>
      <c r="Q29" s="6">
        <v>936.41</v>
      </c>
      <c r="R29" s="6">
        <v>6635.3</v>
      </c>
      <c r="S29" s="6">
        <v>7178.76</v>
      </c>
      <c r="T29" s="15"/>
      <c r="U29" s="15"/>
    </row>
    <row r="30" spans="1:21" x14ac:dyDescent="0.25">
      <c r="A30" s="16" t="s">
        <v>58</v>
      </c>
      <c r="B30" s="8">
        <v>15489802</v>
      </c>
      <c r="C30" s="8">
        <v>15489802</v>
      </c>
      <c r="D30" s="6">
        <v>1178384.3899999999</v>
      </c>
      <c r="E30" s="6">
        <v>238264.13</v>
      </c>
      <c r="F30" s="6">
        <v>234690.17</v>
      </c>
      <c r="G30" s="6">
        <v>381624.67</v>
      </c>
      <c r="H30" s="6">
        <v>40602.370000000003</v>
      </c>
      <c r="I30" s="6">
        <v>-30.98</v>
      </c>
      <c r="J30" s="6">
        <v>54663.51</v>
      </c>
      <c r="K30" s="6">
        <v>8705.27</v>
      </c>
      <c r="L30" s="6">
        <v>86510.29</v>
      </c>
      <c r="M30" s="6">
        <v>238264.13</v>
      </c>
      <c r="N30" s="6">
        <v>178307.44</v>
      </c>
      <c r="O30" s="6">
        <v>-8891.15</v>
      </c>
      <c r="P30" s="6">
        <v>3655.590000000002</v>
      </c>
      <c r="Q30" s="6">
        <v>560.41</v>
      </c>
      <c r="R30" s="6">
        <v>13245.69</v>
      </c>
      <c r="S30" s="6">
        <v>4296.2299999999996</v>
      </c>
      <c r="T30" s="15"/>
      <c r="U30" s="15"/>
    </row>
    <row r="31" spans="1:21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21" x14ac:dyDescent="0.25">
      <c r="B32" s="19">
        <f t="shared" ref="B32:S32" si="0">SUM(B6:B31)</f>
        <v>2219294083</v>
      </c>
      <c r="C32" s="19">
        <f t="shared" si="0"/>
        <v>2207226757</v>
      </c>
      <c r="D32" s="20">
        <f t="shared" si="0"/>
        <v>217430707.74999997</v>
      </c>
      <c r="E32" s="20">
        <f t="shared" si="0"/>
        <v>34010257.640000008</v>
      </c>
      <c r="F32" s="20">
        <f t="shared" si="0"/>
        <v>33500192.450000003</v>
      </c>
      <c r="G32" s="20">
        <f t="shared" si="0"/>
        <v>67251512.099999994</v>
      </c>
      <c r="H32" s="20">
        <f t="shared" si="0"/>
        <v>6235068.7299999995</v>
      </c>
      <c r="I32" s="20">
        <f t="shared" si="0"/>
        <v>-3198.6400000000003</v>
      </c>
      <c r="J32" s="20">
        <f t="shared" si="0"/>
        <v>7719256.3099999987</v>
      </c>
      <c r="K32" s="20">
        <f t="shared" si="0"/>
        <v>1195454.23</v>
      </c>
      <c r="L32" s="20">
        <f t="shared" si="0"/>
        <v>12822733.209999997</v>
      </c>
      <c r="M32" s="20">
        <f t="shared" si="0"/>
        <v>34010347.640000008</v>
      </c>
      <c r="N32" s="20">
        <f t="shared" si="0"/>
        <v>28038419.699999999</v>
      </c>
      <c r="O32" s="20">
        <f t="shared" si="0"/>
        <v>-1529115.0999999999</v>
      </c>
      <c r="P32" s="20">
        <f t="shared" si="0"/>
        <v>7335256.5899999999</v>
      </c>
      <c r="Q32" s="20">
        <f t="shared" si="0"/>
        <v>84290.790000000008</v>
      </c>
      <c r="R32" s="20">
        <f t="shared" si="0"/>
        <v>4670087.7700000005</v>
      </c>
      <c r="S32" s="20">
        <f t="shared" si="0"/>
        <v>683258.51000000013</v>
      </c>
    </row>
  </sheetData>
  <printOptions headings="1"/>
  <pageMargins left="0.7" right="0.7" top="0.75" bottom="0.75" header="0.3" footer="0.3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75CC-A969-4392-B950-AB6D969D3DE4}">
  <dimension ref="A1:U36"/>
  <sheetViews>
    <sheetView topLeftCell="I1" zoomScaleNormal="100" workbookViewId="0">
      <selection activeCell="S2" sqref="S2"/>
    </sheetView>
  </sheetViews>
  <sheetFormatPr defaultRowHeight="15" x14ac:dyDescent="0.25"/>
  <cols>
    <col min="1" max="1" width="22.28515625" bestFit="1" customWidth="1"/>
    <col min="2" max="3" width="14.28515625" bestFit="1" customWidth="1"/>
    <col min="4" max="4" width="15.28515625" bestFit="1" customWidth="1"/>
    <col min="5" max="7" width="14.28515625" bestFit="1" customWidth="1"/>
    <col min="8" max="8" width="13.28515625" bestFit="1" customWidth="1"/>
    <col min="9" max="9" width="9.5703125" bestFit="1" customWidth="1"/>
    <col min="10" max="11" width="13.28515625" bestFit="1" customWidth="1"/>
    <col min="12" max="14" width="14.28515625" bestFit="1" customWidth="1"/>
    <col min="15" max="15" width="14.42578125" bestFit="1" customWidth="1"/>
    <col min="16" max="16" width="13.28515625" bestFit="1" customWidth="1"/>
    <col min="17" max="17" width="11.5703125" bestFit="1" customWidth="1"/>
    <col min="18" max="18" width="13.28515625" bestFit="1" customWidth="1"/>
    <col min="19" max="19" width="13.5703125" customWidth="1"/>
    <col min="21" max="21" width="13.28515625" bestFit="1" customWidth="1"/>
  </cols>
  <sheetData>
    <row r="1" spans="1:21" x14ac:dyDescent="0.25">
      <c r="A1" s="3" t="s">
        <v>2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7" t="s">
        <v>104</v>
      </c>
    </row>
    <row r="2" spans="1:21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7" t="s">
        <v>105</v>
      </c>
    </row>
    <row r="3" spans="1:21" x14ac:dyDescent="0.25"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1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1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21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5">
      <c r="A7" t="s">
        <v>35</v>
      </c>
      <c r="B7" s="8">
        <v>110524165</v>
      </c>
      <c r="C7" s="8">
        <v>110521588</v>
      </c>
      <c r="D7" s="6">
        <f>12202827.5</f>
        <v>12202827.5</v>
      </c>
      <c r="E7" s="6">
        <v>1088542.1299999999</v>
      </c>
      <c r="F7" s="6">
        <v>1072214.03</v>
      </c>
      <c r="G7" s="6">
        <v>4033619.57</v>
      </c>
      <c r="H7" s="6">
        <v>438592.77</v>
      </c>
      <c r="I7" s="6">
        <v>62.28</v>
      </c>
      <c r="J7" s="6">
        <v>344375.4</v>
      </c>
      <c r="K7" s="6">
        <v>99475.95</v>
      </c>
      <c r="L7" s="6">
        <v>782853.64</v>
      </c>
      <c r="M7" s="6">
        <v>1088542.1299999999</v>
      </c>
      <c r="N7" s="6">
        <v>1913829.73</v>
      </c>
      <c r="O7" s="6">
        <v>-71844.23</v>
      </c>
      <c r="P7" s="6">
        <v>251352.26</v>
      </c>
      <c r="Q7" s="6">
        <v>19446.39</v>
      </c>
      <c r="R7" s="6">
        <v>222763.63</v>
      </c>
      <c r="S7" s="6">
        <v>32711.75</v>
      </c>
      <c r="U7" s="15"/>
    </row>
    <row r="8" spans="1:21" x14ac:dyDescent="0.25">
      <c r="A8" t="s">
        <v>36</v>
      </c>
      <c r="B8" s="8">
        <v>40325</v>
      </c>
      <c r="C8" s="8">
        <v>0</v>
      </c>
      <c r="D8" s="6">
        <v>5429.35</v>
      </c>
      <c r="E8" s="6">
        <v>386.7</v>
      </c>
      <c r="F8" s="6">
        <v>380.9</v>
      </c>
      <c r="G8" s="6">
        <v>1443.39</v>
      </c>
      <c r="H8" s="6">
        <v>153.32</v>
      </c>
      <c r="I8" s="6">
        <v>0</v>
      </c>
      <c r="J8" s="6">
        <v>116.69</v>
      </c>
      <c r="K8" s="6">
        <v>36.630000000000003</v>
      </c>
      <c r="L8" s="6">
        <v>290.08999999999997</v>
      </c>
      <c r="M8" s="6">
        <v>386.7</v>
      </c>
      <c r="N8" s="6">
        <v>673.26</v>
      </c>
      <c r="O8" s="6">
        <v>-20.079999999999998</v>
      </c>
      <c r="P8" s="6">
        <v>93.34</v>
      </c>
      <c r="Q8" s="6">
        <v>6.64</v>
      </c>
      <c r="R8" s="6">
        <v>80.06</v>
      </c>
      <c r="S8" s="6">
        <v>13.44</v>
      </c>
      <c r="U8" s="15"/>
    </row>
    <row r="9" spans="1:21" x14ac:dyDescent="0.25">
      <c r="A9" t="s">
        <v>37</v>
      </c>
      <c r="B9" s="8">
        <v>1220</v>
      </c>
      <c r="C9" s="8">
        <v>0</v>
      </c>
      <c r="D9" s="6">
        <v>128.72999999999999</v>
      </c>
      <c r="E9" s="6">
        <v>11.66</v>
      </c>
      <c r="F9" s="6">
        <v>11.49</v>
      </c>
      <c r="G9" s="6">
        <v>15.87</v>
      </c>
      <c r="H9" s="6">
        <v>1.29</v>
      </c>
      <c r="I9" s="6">
        <v>0</v>
      </c>
      <c r="J9" s="6">
        <v>0.75</v>
      </c>
      <c r="K9" s="6">
        <v>0.28999999999999998</v>
      </c>
      <c r="L9" s="6">
        <v>2.4900000000000002</v>
      </c>
      <c r="M9" s="6">
        <v>11.66</v>
      </c>
      <c r="N9" s="6">
        <v>5.63</v>
      </c>
      <c r="O9" s="6">
        <v>-0.52</v>
      </c>
      <c r="P9" s="6">
        <v>2.82</v>
      </c>
      <c r="Q9" s="6">
        <v>0.06</v>
      </c>
      <c r="R9" s="6">
        <v>2.97</v>
      </c>
      <c r="S9" s="6">
        <v>0.09</v>
      </c>
      <c r="U9" s="15"/>
    </row>
    <row r="10" spans="1:21" x14ac:dyDescent="0.25">
      <c r="A10" t="s">
        <v>38</v>
      </c>
      <c r="B10" s="8">
        <v>843756142</v>
      </c>
      <c r="C10" s="8">
        <v>843347107</v>
      </c>
      <c r="D10" s="6">
        <v>62232425.810000002</v>
      </c>
      <c r="E10" s="6">
        <v>8332677.5099999998</v>
      </c>
      <c r="F10" s="6">
        <v>8207687.3600000003</v>
      </c>
      <c r="G10" s="6">
        <v>21427203.690000001</v>
      </c>
      <c r="H10" s="6">
        <v>2393312.2799999998</v>
      </c>
      <c r="I10" s="6">
        <v>843.77</v>
      </c>
      <c r="J10" s="6">
        <v>2050891.35</v>
      </c>
      <c r="K10" s="6">
        <v>531568.1</v>
      </c>
      <c r="L10" s="6">
        <v>4304501.32</v>
      </c>
      <c r="M10" s="6">
        <v>8332677.5099999998</v>
      </c>
      <c r="N10" s="6">
        <v>10537364.98</v>
      </c>
      <c r="O10" s="6">
        <v>-284347.08</v>
      </c>
      <c r="P10" s="6">
        <v>965977.54</v>
      </c>
      <c r="Q10" s="6">
        <v>111866.76</v>
      </c>
      <c r="R10" s="6">
        <v>637832.19999999995</v>
      </c>
      <c r="S10" s="6">
        <v>177392.47</v>
      </c>
      <c r="U10" s="15"/>
    </row>
    <row r="11" spans="1:21" x14ac:dyDescent="0.25">
      <c r="A11" t="s">
        <v>39</v>
      </c>
      <c r="B11" s="8">
        <v>96240</v>
      </c>
      <c r="C11" s="8">
        <v>0</v>
      </c>
      <c r="D11" s="6">
        <v>8942.5499999999993</v>
      </c>
      <c r="E11" s="6">
        <v>919.57</v>
      </c>
      <c r="F11" s="6">
        <v>905.78</v>
      </c>
      <c r="G11" s="6">
        <v>1250.8800000000001</v>
      </c>
      <c r="H11" s="6">
        <v>101.72</v>
      </c>
      <c r="I11" s="6">
        <v>0.08</v>
      </c>
      <c r="J11" s="6">
        <v>59.19</v>
      </c>
      <c r="K11" s="6">
        <v>22.5</v>
      </c>
      <c r="L11" s="6">
        <v>195.93</v>
      </c>
      <c r="M11" s="6">
        <v>919.57</v>
      </c>
      <c r="N11" s="6">
        <v>444.16</v>
      </c>
      <c r="O11" s="6">
        <v>-41.2</v>
      </c>
      <c r="P11" s="6">
        <v>222.62</v>
      </c>
      <c r="Q11" s="6">
        <v>4.4400000000000004</v>
      </c>
      <c r="R11" s="6">
        <v>234.42</v>
      </c>
      <c r="S11" s="6">
        <v>7.02</v>
      </c>
      <c r="U11" s="15"/>
    </row>
    <row r="12" spans="1:21" x14ac:dyDescent="0.25">
      <c r="A12" t="s">
        <v>40</v>
      </c>
      <c r="B12" s="8">
        <v>440596830</v>
      </c>
      <c r="C12" s="8">
        <v>440641380</v>
      </c>
      <c r="D12" s="6">
        <v>40979959.460000001</v>
      </c>
      <c r="E12" s="6">
        <v>4343986.0199999996</v>
      </c>
      <c r="F12" s="6">
        <v>4278826.2699999996</v>
      </c>
      <c r="G12" s="6">
        <v>11763239.85</v>
      </c>
      <c r="H12" s="6">
        <v>1278301.4099999999</v>
      </c>
      <c r="I12" s="6">
        <v>423.98</v>
      </c>
      <c r="J12" s="6">
        <v>1025506.33</v>
      </c>
      <c r="K12" s="6">
        <v>275149.62</v>
      </c>
      <c r="L12" s="6">
        <v>2256753.34</v>
      </c>
      <c r="M12" s="6">
        <v>4343986.0199999996</v>
      </c>
      <c r="N12" s="6">
        <v>5598041.9699999997</v>
      </c>
      <c r="O12" s="6">
        <v>-133165.56</v>
      </c>
      <c r="P12" s="6">
        <v>865274.47</v>
      </c>
      <c r="Q12" s="6">
        <v>49826.89</v>
      </c>
      <c r="R12" s="6">
        <v>451882.86</v>
      </c>
      <c r="S12" s="6">
        <v>95244.54</v>
      </c>
      <c r="U12" s="15"/>
    </row>
    <row r="13" spans="1:21" x14ac:dyDescent="0.25">
      <c r="A13" t="s">
        <v>41</v>
      </c>
      <c r="B13" s="8">
        <v>516889</v>
      </c>
      <c r="C13" s="8">
        <v>516889</v>
      </c>
      <c r="D13" s="6">
        <v>40637.83</v>
      </c>
      <c r="E13" s="6">
        <v>5122.09</v>
      </c>
      <c r="F13" s="6">
        <v>5045.26</v>
      </c>
      <c r="G13" s="6">
        <v>6696.99</v>
      </c>
      <c r="H13" s="6">
        <v>546.29999999999995</v>
      </c>
      <c r="I13" s="6">
        <v>0.38</v>
      </c>
      <c r="J13" s="6">
        <v>317.91000000000003</v>
      </c>
      <c r="K13" s="6">
        <v>121.04</v>
      </c>
      <c r="L13" s="6">
        <v>1052.4100000000001</v>
      </c>
      <c r="M13" s="6">
        <v>5122.09</v>
      </c>
      <c r="N13" s="6">
        <v>2380.33</v>
      </c>
      <c r="O13" s="6">
        <v>-221.27</v>
      </c>
      <c r="P13" s="6">
        <v>1179.24</v>
      </c>
      <c r="Q13" s="6">
        <v>23.76</v>
      </c>
      <c r="R13" s="6">
        <v>1259.0999999999999</v>
      </c>
      <c r="S13" s="6">
        <v>37.79</v>
      </c>
      <c r="U13" s="15"/>
    </row>
    <row r="14" spans="1:21" x14ac:dyDescent="0.25">
      <c r="A14" t="s">
        <v>42</v>
      </c>
      <c r="B14" s="8">
        <v>291678</v>
      </c>
      <c r="C14" s="8">
        <v>291678</v>
      </c>
      <c r="D14" s="6">
        <v>18264.95</v>
      </c>
      <c r="E14" s="6">
        <v>2913.08</v>
      </c>
      <c r="F14" s="6">
        <v>2869.38</v>
      </c>
      <c r="G14" s="6">
        <v>3094</v>
      </c>
      <c r="H14" s="6">
        <v>264.33</v>
      </c>
      <c r="I14" s="6">
        <v>0.08</v>
      </c>
      <c r="J14" s="6">
        <v>205.37</v>
      </c>
      <c r="K14" s="6">
        <v>58.45</v>
      </c>
      <c r="L14" s="6">
        <v>490.84</v>
      </c>
      <c r="M14" s="6">
        <v>2913.08</v>
      </c>
      <c r="N14" s="6">
        <v>1152.83</v>
      </c>
      <c r="O14" s="6">
        <v>-248.8</v>
      </c>
      <c r="P14" s="6">
        <v>631.82999999999993</v>
      </c>
      <c r="Q14" s="6">
        <v>11.78</v>
      </c>
      <c r="R14" s="6">
        <v>508.06</v>
      </c>
      <c r="S14" s="6">
        <v>19.23</v>
      </c>
      <c r="U14" s="15"/>
    </row>
    <row r="15" spans="1:21" x14ac:dyDescent="0.25">
      <c r="A15" t="s">
        <v>43</v>
      </c>
      <c r="B15" s="8">
        <v>271104</v>
      </c>
      <c r="C15" s="8">
        <v>271104</v>
      </c>
      <c r="D15" s="6">
        <v>38902.89</v>
      </c>
      <c r="E15" s="6">
        <v>2649.58</v>
      </c>
      <c r="F15" s="6">
        <v>2609.83</v>
      </c>
      <c r="G15" s="6">
        <v>9627.83</v>
      </c>
      <c r="H15" s="6">
        <v>1036.29</v>
      </c>
      <c r="I15" s="6">
        <v>0.09</v>
      </c>
      <c r="J15" s="6">
        <v>771.88</v>
      </c>
      <c r="K15" s="6">
        <v>227.52</v>
      </c>
      <c r="L15" s="6">
        <v>1968.6</v>
      </c>
      <c r="M15" s="6">
        <v>2649.58</v>
      </c>
      <c r="N15" s="6">
        <v>4525.07</v>
      </c>
      <c r="O15" s="6">
        <v>-159.52000000000001</v>
      </c>
      <c r="P15" s="6">
        <v>618.42999999999995</v>
      </c>
      <c r="Q15" s="6">
        <v>46.07</v>
      </c>
      <c r="R15" s="6">
        <v>518.52</v>
      </c>
      <c r="S15" s="6">
        <v>74.88</v>
      </c>
      <c r="U15" s="15"/>
    </row>
    <row r="16" spans="1:21" x14ac:dyDescent="0.25">
      <c r="A16" t="s">
        <v>44</v>
      </c>
      <c r="B16" s="8">
        <v>1197088025</v>
      </c>
      <c r="C16" s="8">
        <v>1197042790</v>
      </c>
      <c r="D16" s="6">
        <f>125603171.08+13000</f>
        <v>125616171.08</v>
      </c>
      <c r="E16" s="6">
        <v>11770809.060000001</v>
      </c>
      <c r="F16" s="6">
        <v>11594246.869999999</v>
      </c>
      <c r="G16" s="6">
        <v>40635403.369999997</v>
      </c>
      <c r="H16" s="6">
        <v>4057154.76</v>
      </c>
      <c r="I16" s="6">
        <v>298.82</v>
      </c>
      <c r="J16" s="6">
        <v>2785959.38</v>
      </c>
      <c r="K16" s="6">
        <v>966107.9</v>
      </c>
      <c r="L16" s="6">
        <v>7419947.5800000001</v>
      </c>
      <c r="M16" s="6">
        <v>11770809.060000001</v>
      </c>
      <c r="N16" s="6">
        <v>17698549.949999999</v>
      </c>
      <c r="O16" s="6">
        <v>-744631.1</v>
      </c>
      <c r="P16" s="6">
        <v>5501003.2899999991</v>
      </c>
      <c r="Q16" s="6">
        <v>180763.6</v>
      </c>
      <c r="R16" s="6">
        <v>2468558.7400000002</v>
      </c>
      <c r="S16" s="6">
        <v>301690.45</v>
      </c>
      <c r="U16" s="15"/>
    </row>
    <row r="17" spans="1:21" x14ac:dyDescent="0.25">
      <c r="A17" t="s">
        <v>45</v>
      </c>
      <c r="B17" s="8">
        <v>3286262</v>
      </c>
      <c r="C17" s="8">
        <v>0</v>
      </c>
      <c r="D17" s="6">
        <v>612963.24</v>
      </c>
      <c r="E17" s="6">
        <v>31403.67</v>
      </c>
      <c r="F17" s="6">
        <v>30932.63</v>
      </c>
      <c r="G17" s="6">
        <v>36543.370000000003</v>
      </c>
      <c r="H17" s="6">
        <v>3390.29</v>
      </c>
      <c r="I17" s="6">
        <v>2.23</v>
      </c>
      <c r="J17" s="6">
        <v>2753.69</v>
      </c>
      <c r="K17" s="6">
        <v>739.94</v>
      </c>
      <c r="L17" s="6">
        <v>6355.66</v>
      </c>
      <c r="M17" s="6">
        <v>31403.67</v>
      </c>
      <c r="N17" s="6">
        <v>14805.23</v>
      </c>
      <c r="O17" s="6">
        <v>-5809.74</v>
      </c>
      <c r="P17" s="6">
        <v>7596.2699999999995</v>
      </c>
      <c r="Q17" s="6">
        <v>147.55000000000001</v>
      </c>
      <c r="R17" s="6">
        <v>6319.48</v>
      </c>
      <c r="S17" s="6">
        <v>242.77</v>
      </c>
      <c r="U17" s="15"/>
    </row>
    <row r="18" spans="1:21" x14ac:dyDescent="0.25">
      <c r="A18" t="s">
        <v>46</v>
      </c>
      <c r="B18" s="8">
        <v>534537</v>
      </c>
      <c r="C18" s="8">
        <v>0</v>
      </c>
      <c r="D18" s="6">
        <v>54219.72</v>
      </c>
      <c r="E18" s="6">
        <v>5119.93</v>
      </c>
      <c r="F18" s="6">
        <v>5043.12</v>
      </c>
      <c r="G18" s="6">
        <v>19006.740000000002</v>
      </c>
      <c r="H18" s="6">
        <v>2039.65</v>
      </c>
      <c r="I18" s="6">
        <v>0</v>
      </c>
      <c r="J18" s="6">
        <v>1534.27</v>
      </c>
      <c r="K18" s="6">
        <v>441.3</v>
      </c>
      <c r="L18" s="6">
        <v>3872.91</v>
      </c>
      <c r="M18" s="6">
        <v>5119.93</v>
      </c>
      <c r="N18" s="6">
        <v>8930.66</v>
      </c>
      <c r="O18" s="6">
        <v>-325.72000000000003</v>
      </c>
      <c r="P18" s="6">
        <v>1228.75</v>
      </c>
      <c r="Q18" s="6">
        <v>102.7</v>
      </c>
      <c r="R18" s="6">
        <v>1031.8</v>
      </c>
      <c r="S18" s="6">
        <v>150.41999999999999</v>
      </c>
      <c r="U18" s="15"/>
    </row>
    <row r="19" spans="1:21" x14ac:dyDescent="0.25">
      <c r="A19" t="s">
        <v>47</v>
      </c>
      <c r="B19" s="8">
        <v>8835360</v>
      </c>
      <c r="C19" s="8">
        <v>713700</v>
      </c>
      <c r="D19" s="6">
        <v>580369.86</v>
      </c>
      <c r="E19" s="6">
        <v>86554.69</v>
      </c>
      <c r="F19" s="6">
        <v>85256.37</v>
      </c>
      <c r="G19" s="6">
        <v>94421.85</v>
      </c>
      <c r="H19" s="6">
        <v>8044.65</v>
      </c>
      <c r="I19" s="6">
        <v>0.87</v>
      </c>
      <c r="J19" s="6">
        <v>6226.51</v>
      </c>
      <c r="K19" s="6">
        <v>1864.95</v>
      </c>
      <c r="L19" s="6">
        <v>14854.58</v>
      </c>
      <c r="M19" s="6">
        <v>86554.69</v>
      </c>
      <c r="N19" s="6">
        <v>34985.97</v>
      </c>
      <c r="O19" s="6">
        <v>-7471.27</v>
      </c>
      <c r="P19" s="6">
        <v>19627.66</v>
      </c>
      <c r="Q19" s="6">
        <v>264.13</v>
      </c>
      <c r="R19" s="6">
        <v>15439.5</v>
      </c>
      <c r="S19" s="6">
        <v>584.29999999999995</v>
      </c>
      <c r="U19" s="15"/>
    </row>
    <row r="20" spans="1:21" x14ac:dyDescent="0.25">
      <c r="A20" t="s">
        <v>48</v>
      </c>
      <c r="B20" s="8">
        <v>241</v>
      </c>
      <c r="C20" s="8">
        <v>0</v>
      </c>
      <c r="D20" s="6">
        <v>17.739999999999998</v>
      </c>
      <c r="E20" s="6">
        <v>2.3199999999999998</v>
      </c>
      <c r="F20" s="6">
        <v>2.29</v>
      </c>
      <c r="G20" s="6">
        <v>8.5299999999999994</v>
      </c>
      <c r="H20" s="6">
        <v>0.91</v>
      </c>
      <c r="I20" s="6">
        <v>0</v>
      </c>
      <c r="J20" s="6">
        <v>0.68</v>
      </c>
      <c r="K20" s="6">
        <v>0.2</v>
      </c>
      <c r="L20" s="6">
        <v>1.74</v>
      </c>
      <c r="M20" s="6">
        <v>2.3199999999999998</v>
      </c>
      <c r="N20" s="6">
        <v>4</v>
      </c>
      <c r="O20" s="6">
        <v>-0.15</v>
      </c>
      <c r="P20" s="6">
        <v>0.57000000000000006</v>
      </c>
      <c r="Q20" s="6">
        <v>0.05</v>
      </c>
      <c r="R20" s="6">
        <v>0.48</v>
      </c>
      <c r="S20" s="6">
        <v>0.05</v>
      </c>
      <c r="U20" s="15"/>
    </row>
    <row r="21" spans="1:21" x14ac:dyDescent="0.25">
      <c r="A21" t="s">
        <v>49</v>
      </c>
      <c r="B21" s="8">
        <v>13782350</v>
      </c>
      <c r="C21" s="8">
        <v>13782350</v>
      </c>
      <c r="D21" s="6">
        <v>1110648.4099999999</v>
      </c>
      <c r="E21" s="6">
        <v>135509.62</v>
      </c>
      <c r="F21" s="6">
        <v>133476.98000000001</v>
      </c>
      <c r="G21" s="6">
        <v>297403.69</v>
      </c>
      <c r="H21" s="6">
        <v>31079.18</v>
      </c>
      <c r="I21" s="6">
        <v>13.07</v>
      </c>
      <c r="J21" s="6">
        <v>22836.400000000001</v>
      </c>
      <c r="K21" s="6">
        <v>6891.22</v>
      </c>
      <c r="L21" s="6">
        <v>57996.160000000003</v>
      </c>
      <c r="M21" s="6">
        <v>135509.62</v>
      </c>
      <c r="N21" s="6">
        <v>135661.97</v>
      </c>
      <c r="O21" s="6">
        <v>-4258.8100000000004</v>
      </c>
      <c r="P21" s="6">
        <v>30232.929999999997</v>
      </c>
      <c r="Q21" s="6">
        <v>1364.35</v>
      </c>
      <c r="R21" s="6">
        <v>13327.16</v>
      </c>
      <c r="S21" s="6">
        <v>2260.06</v>
      </c>
      <c r="U21" s="15"/>
    </row>
    <row r="22" spans="1:21" x14ac:dyDescent="0.25">
      <c r="A22" t="s">
        <v>50</v>
      </c>
      <c r="B22" s="8">
        <v>2486888</v>
      </c>
      <c r="C22" s="8">
        <v>2486888</v>
      </c>
      <c r="D22" s="6">
        <v>212575.72</v>
      </c>
      <c r="E22" s="6">
        <v>23762.22</v>
      </c>
      <c r="F22" s="6">
        <v>23405.79</v>
      </c>
      <c r="G22" s="6">
        <v>66770.009999999995</v>
      </c>
      <c r="H22" s="6">
        <v>7209.49</v>
      </c>
      <c r="I22" s="6">
        <v>2.48</v>
      </c>
      <c r="J22" s="6">
        <v>5784.5</v>
      </c>
      <c r="K22" s="6">
        <v>1551.81</v>
      </c>
      <c r="L22" s="6">
        <v>12727.89</v>
      </c>
      <c r="M22" s="6">
        <v>23762.22</v>
      </c>
      <c r="N22" s="6">
        <v>31481.51</v>
      </c>
      <c r="O22" s="6">
        <v>-751.03</v>
      </c>
      <c r="P22" s="6">
        <v>5752.18</v>
      </c>
      <c r="Q22" s="6">
        <v>281.01</v>
      </c>
      <c r="R22" s="6">
        <v>2192.98</v>
      </c>
      <c r="S22" s="6">
        <v>537.19000000000005</v>
      </c>
      <c r="U22" s="15"/>
    </row>
    <row r="23" spans="1:21" x14ac:dyDescent="0.25">
      <c r="A23" s="16" t="s">
        <v>51</v>
      </c>
      <c r="B23" s="8">
        <v>78321584</v>
      </c>
      <c r="C23" s="8">
        <v>78321584</v>
      </c>
      <c r="D23" s="6">
        <v>2604757.81</v>
      </c>
      <c r="E23" s="6">
        <v>830835.36</v>
      </c>
      <c r="F23" s="6">
        <v>818372.83</v>
      </c>
      <c r="G23" s="6">
        <v>275400.90999999997</v>
      </c>
      <c r="H23" s="6">
        <v>30748.03</v>
      </c>
      <c r="I23" s="6">
        <v>78.319999999999993</v>
      </c>
      <c r="J23" s="6">
        <v>24360.05</v>
      </c>
      <c r="K23" s="6">
        <v>9628.85</v>
      </c>
      <c r="L23" s="6">
        <v>57157.06</v>
      </c>
      <c r="M23" s="6">
        <v>830835.36</v>
      </c>
      <c r="N23" s="6">
        <v>134830.66</v>
      </c>
      <c r="O23" s="6">
        <v>-6579.01</v>
      </c>
      <c r="P23" s="6">
        <v>4446.1400000000003</v>
      </c>
      <c r="Q23" s="6">
        <v>2035.58</v>
      </c>
      <c r="R23" s="6">
        <v>16458.77</v>
      </c>
      <c r="S23" s="6">
        <v>2236.46</v>
      </c>
      <c r="U23" s="15"/>
    </row>
    <row r="24" spans="1:21" x14ac:dyDescent="0.25">
      <c r="A24" s="16" t="s">
        <v>52</v>
      </c>
      <c r="B24" s="8">
        <v>0</v>
      </c>
      <c r="C24" s="8">
        <v>0</v>
      </c>
      <c r="D24" s="6">
        <v>157516.62</v>
      </c>
      <c r="E24" s="6">
        <v>0</v>
      </c>
      <c r="F24" s="6">
        <v>0</v>
      </c>
      <c r="G24" s="6">
        <v>21556.62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21556.62</v>
      </c>
      <c r="Q24" s="6">
        <v>0</v>
      </c>
      <c r="R24" s="6">
        <v>0</v>
      </c>
      <c r="S24" s="6">
        <v>0</v>
      </c>
      <c r="U24" s="15"/>
    </row>
    <row r="25" spans="1:21" x14ac:dyDescent="0.25">
      <c r="A25" s="16" t="s">
        <v>53</v>
      </c>
      <c r="B25" s="8">
        <v>0</v>
      </c>
      <c r="C25" s="8">
        <v>0</v>
      </c>
      <c r="D25" s="6">
        <v>1478400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U25" s="15"/>
    </row>
    <row r="26" spans="1:21" x14ac:dyDescent="0.25">
      <c r="A26" s="16" t="s">
        <v>54</v>
      </c>
      <c r="B26" s="8">
        <v>8241524</v>
      </c>
      <c r="C26" s="8">
        <v>8241524</v>
      </c>
      <c r="D26" s="6">
        <v>482041.93</v>
      </c>
      <c r="E26" s="6">
        <v>87426.09</v>
      </c>
      <c r="F26" s="6">
        <v>86114.7</v>
      </c>
      <c r="G26" s="6">
        <v>113584.7</v>
      </c>
      <c r="H26" s="6">
        <v>14521.57</v>
      </c>
      <c r="I26" s="6">
        <v>8.24</v>
      </c>
      <c r="J26" s="6">
        <v>11249.68</v>
      </c>
      <c r="K26" s="6">
        <v>3222.44</v>
      </c>
      <c r="L26" s="6">
        <v>25977.279999999999</v>
      </c>
      <c r="M26" s="6">
        <v>87426.09</v>
      </c>
      <c r="N26" s="6">
        <v>54295.16</v>
      </c>
      <c r="O26" s="6">
        <v>-1425.78</v>
      </c>
      <c r="P26" s="6">
        <v>2736.19</v>
      </c>
      <c r="Q26" s="6">
        <v>543.94000000000005</v>
      </c>
      <c r="R26" s="6">
        <v>1392.82</v>
      </c>
      <c r="S26" s="6">
        <v>1063.1600000000001</v>
      </c>
      <c r="U26" s="15"/>
    </row>
    <row r="27" spans="1:21" x14ac:dyDescent="0.25">
      <c r="A27" s="16" t="s">
        <v>55</v>
      </c>
      <c r="B27" s="8">
        <v>1327557</v>
      </c>
      <c r="C27" s="8">
        <v>1327557</v>
      </c>
      <c r="D27" s="6">
        <v>77218.080000000002</v>
      </c>
      <c r="E27" s="6">
        <v>0</v>
      </c>
      <c r="F27" s="6">
        <v>0</v>
      </c>
      <c r="G27" s="6">
        <v>18295.060000000001</v>
      </c>
      <c r="H27" s="6">
        <v>2339.16</v>
      </c>
      <c r="I27" s="6">
        <v>0</v>
      </c>
      <c r="J27" s="6">
        <v>1812.12</v>
      </c>
      <c r="K27" s="6">
        <v>519.07000000000005</v>
      </c>
      <c r="L27" s="6">
        <v>4184.46</v>
      </c>
      <c r="M27" s="6">
        <v>0</v>
      </c>
      <c r="N27" s="6">
        <v>8745.94</v>
      </c>
      <c r="O27" s="6">
        <v>-229.67</v>
      </c>
      <c r="P27" s="6">
        <v>440.75</v>
      </c>
      <c r="Q27" s="6">
        <v>87.62</v>
      </c>
      <c r="R27" s="6">
        <v>224.36</v>
      </c>
      <c r="S27" s="6">
        <v>171.25</v>
      </c>
      <c r="U27" s="15"/>
    </row>
    <row r="28" spans="1:21" x14ac:dyDescent="0.25">
      <c r="A28" s="16" t="s">
        <v>56</v>
      </c>
      <c r="B28" s="8">
        <v>9407520</v>
      </c>
      <c r="C28" s="8">
        <v>9407520</v>
      </c>
      <c r="D28" s="6">
        <v>393849.73</v>
      </c>
      <c r="E28" s="6">
        <v>0</v>
      </c>
      <c r="F28" s="6">
        <v>0</v>
      </c>
      <c r="G28" s="6">
        <v>31947.94</v>
      </c>
      <c r="H28" s="6">
        <v>0</v>
      </c>
      <c r="I28" s="6">
        <v>0</v>
      </c>
      <c r="J28" s="6">
        <v>22897.9</v>
      </c>
      <c r="K28" s="6">
        <v>5926.74</v>
      </c>
      <c r="L28" s="6">
        <v>0</v>
      </c>
      <c r="M28" s="6">
        <v>0</v>
      </c>
      <c r="N28" s="6">
        <v>0</v>
      </c>
      <c r="O28" s="6">
        <v>0</v>
      </c>
      <c r="P28" s="6">
        <v>3123.3</v>
      </c>
      <c r="Q28" s="6">
        <v>0</v>
      </c>
      <c r="R28" s="6">
        <v>0</v>
      </c>
      <c r="S28" s="6">
        <v>0</v>
      </c>
      <c r="U28" s="15"/>
    </row>
    <row r="29" spans="1:21" x14ac:dyDescent="0.25">
      <c r="A29" s="16" t="s">
        <v>57</v>
      </c>
      <c r="B29" s="8">
        <v>34327800</v>
      </c>
      <c r="C29" s="8">
        <v>34327800</v>
      </c>
      <c r="D29" s="6">
        <v>2012421.25</v>
      </c>
      <c r="E29" s="6">
        <v>364149.3</v>
      </c>
      <c r="F29" s="6">
        <v>358687.06</v>
      </c>
      <c r="G29" s="6">
        <v>714447.55</v>
      </c>
      <c r="H29" s="6">
        <v>83147.8</v>
      </c>
      <c r="I29" s="6">
        <v>34.33</v>
      </c>
      <c r="J29" s="6">
        <v>83553.87</v>
      </c>
      <c r="K29" s="6">
        <v>21626.51</v>
      </c>
      <c r="L29" s="6">
        <v>149545.71</v>
      </c>
      <c r="M29" s="6">
        <v>364149.3</v>
      </c>
      <c r="N29" s="6">
        <v>362049.21</v>
      </c>
      <c r="O29" s="6">
        <v>-11568.47</v>
      </c>
      <c r="P29" s="6">
        <v>11396.83</v>
      </c>
      <c r="Q29" s="6">
        <v>3886.43</v>
      </c>
      <c r="R29" s="6">
        <v>4612.3599999999997</v>
      </c>
      <c r="S29" s="6">
        <v>6162.97</v>
      </c>
      <c r="U29" s="15"/>
    </row>
    <row r="30" spans="1:21" x14ac:dyDescent="0.25">
      <c r="A30" s="16" t="s">
        <v>58</v>
      </c>
      <c r="B30" s="8">
        <v>15583259</v>
      </c>
      <c r="C30" s="8">
        <v>15583259</v>
      </c>
      <c r="D30" s="6">
        <v>1127821.1499999999</v>
      </c>
      <c r="E30" s="6">
        <v>165307.21</v>
      </c>
      <c r="F30" s="6">
        <v>162827.6</v>
      </c>
      <c r="G30" s="6">
        <v>369656.77</v>
      </c>
      <c r="H30" s="6">
        <v>43212.53</v>
      </c>
      <c r="I30" s="6">
        <v>15.58</v>
      </c>
      <c r="J30" s="6">
        <v>37929.65</v>
      </c>
      <c r="K30" s="6">
        <v>9817.4500000000007</v>
      </c>
      <c r="L30" s="6">
        <v>77720.009999999995</v>
      </c>
      <c r="M30" s="6">
        <v>165307.21</v>
      </c>
      <c r="N30" s="6">
        <v>188159.66</v>
      </c>
      <c r="O30" s="6">
        <v>-5251.56</v>
      </c>
      <c r="P30" s="6">
        <v>5173.6400000000003</v>
      </c>
      <c r="Q30" s="6">
        <v>2019.81</v>
      </c>
      <c r="R30" s="6">
        <v>7657.06</v>
      </c>
      <c r="S30" s="6">
        <v>3202.94</v>
      </c>
      <c r="U30" s="15"/>
    </row>
    <row r="31" spans="1:21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U31" s="15"/>
    </row>
    <row r="32" spans="1:21" x14ac:dyDescent="0.25">
      <c r="B32" s="19">
        <f t="shared" ref="B32:S32" si="0">SUM(B7:B31)</f>
        <v>2769317500</v>
      </c>
      <c r="C32" s="19">
        <f t="shared" si="0"/>
        <v>2756824718</v>
      </c>
      <c r="D32" s="20">
        <f t="shared" si="0"/>
        <v>252048511.41000006</v>
      </c>
      <c r="E32" s="20">
        <f t="shared" si="0"/>
        <v>27278087.810000002</v>
      </c>
      <c r="F32" s="20">
        <f t="shared" si="0"/>
        <v>26868916.539999999</v>
      </c>
      <c r="G32" s="20">
        <f t="shared" si="0"/>
        <v>79940639.179999992</v>
      </c>
      <c r="H32" s="20">
        <f t="shared" si="0"/>
        <v>8395197.7300000004</v>
      </c>
      <c r="I32" s="20">
        <f t="shared" si="0"/>
        <v>1784.5999999999997</v>
      </c>
      <c r="J32" s="20">
        <f t="shared" si="0"/>
        <v>6429143.5700000003</v>
      </c>
      <c r="K32" s="20">
        <f t="shared" si="0"/>
        <v>1934998.48</v>
      </c>
      <c r="L32" s="20">
        <f t="shared" si="0"/>
        <v>15178449.700000001</v>
      </c>
      <c r="M32" s="20">
        <f t="shared" si="0"/>
        <v>27278087.810000002</v>
      </c>
      <c r="N32" s="20">
        <f t="shared" si="0"/>
        <v>36730917.879999973</v>
      </c>
      <c r="O32" s="20">
        <f t="shared" si="0"/>
        <v>-1278350.57</v>
      </c>
      <c r="P32" s="20">
        <f t="shared" si="0"/>
        <v>7699667.6699999981</v>
      </c>
      <c r="Q32" s="20">
        <f t="shared" si="0"/>
        <v>372729.56</v>
      </c>
      <c r="R32" s="20">
        <f t="shared" si="0"/>
        <v>3852297.33</v>
      </c>
      <c r="S32" s="20">
        <f t="shared" si="0"/>
        <v>623803.23</v>
      </c>
      <c r="U32" s="15"/>
    </row>
    <row r="33" spans="1:19" x14ac:dyDescent="0.25">
      <c r="B33" s="8"/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 x14ac:dyDescent="0.25">
      <c r="B34" s="8"/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 x14ac:dyDescent="0.25">
      <c r="A35" s="21"/>
      <c r="B35" s="8"/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x14ac:dyDescent="0.25">
      <c r="A36" s="21"/>
      <c r="B36" s="8"/>
      <c r="C36" s="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</sheetData>
  <printOptions headings="1"/>
  <pageMargins left="0.7" right="0.7" top="0.75" bottom="0.75" header="0.3" footer="0.3"/>
  <pageSetup scale="46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F4E66-0E58-4892-A327-C7023F0D9BD6}">
  <sheetPr>
    <pageSetUpPr fitToPage="1"/>
  </sheetPr>
  <dimension ref="A1:S33"/>
  <sheetViews>
    <sheetView topLeftCell="K1" zoomScaleNormal="100" workbookViewId="0">
      <selection activeCell="S2" sqref="S2"/>
    </sheetView>
  </sheetViews>
  <sheetFormatPr defaultRowHeight="15" x14ac:dyDescent="0.25"/>
  <cols>
    <col min="1" max="1" width="32.8554687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0.85546875" style="6" bestFit="1" customWidth="1"/>
    <col min="10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19" x14ac:dyDescent="0.25">
      <c r="A1" s="3" t="s">
        <v>79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123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1300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100947512</v>
      </c>
      <c r="C7" s="8">
        <v>100935979</v>
      </c>
      <c r="D7" s="6">
        <v>11916250.66</v>
      </c>
      <c r="E7" s="6">
        <v>1412937.79</v>
      </c>
      <c r="F7" s="6">
        <v>1391743.74</v>
      </c>
      <c r="G7" s="6">
        <v>4227516.3899999997</v>
      </c>
      <c r="H7" s="6">
        <v>383651.33</v>
      </c>
      <c r="I7" s="6">
        <v>-151.04</v>
      </c>
      <c r="J7" s="6">
        <v>470822.99</v>
      </c>
      <c r="K7" s="6">
        <v>74977.25</v>
      </c>
      <c r="L7" s="6">
        <v>784100.25</v>
      </c>
      <c r="M7" s="6">
        <v>1412937.79</v>
      </c>
      <c r="N7" s="6">
        <v>1676743.59</v>
      </c>
      <c r="O7" s="6">
        <v>-98123.199999999997</v>
      </c>
      <c r="P7" s="6">
        <v>527057.43000000005</v>
      </c>
      <c r="Q7" s="6">
        <v>5386.59</v>
      </c>
      <c r="R7" s="6">
        <v>355862.91</v>
      </c>
      <c r="S7" s="6">
        <v>47188.29</v>
      </c>
    </row>
    <row r="8" spans="1:19" x14ac:dyDescent="0.25">
      <c r="A8" t="s">
        <v>36</v>
      </c>
      <c r="B8" s="8">
        <v>40118</v>
      </c>
      <c r="C8" s="8">
        <v>0</v>
      </c>
      <c r="D8" s="6">
        <v>5736.05</v>
      </c>
      <c r="E8" s="6">
        <v>567.08000000000004</v>
      </c>
      <c r="F8" s="6">
        <v>558.57000000000005</v>
      </c>
      <c r="G8" s="6">
        <v>1588.19</v>
      </c>
      <c r="H8" s="6">
        <v>145.93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567.08000000000004</v>
      </c>
      <c r="N8" s="6">
        <v>613.39</v>
      </c>
      <c r="O8" s="6">
        <v>-36.44</v>
      </c>
      <c r="P8" s="6">
        <v>212.21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139.4</v>
      </c>
      <c r="E9" s="6">
        <v>17.239999999999998</v>
      </c>
      <c r="F9" s="6">
        <v>16.98</v>
      </c>
      <c r="G9" s="6">
        <v>20.96</v>
      </c>
      <c r="H9" s="6">
        <v>1.2</v>
      </c>
      <c r="I9" s="6">
        <v>0</v>
      </c>
      <c r="J9" s="6">
        <v>1.5</v>
      </c>
      <c r="K9" s="6">
        <v>0.22</v>
      </c>
      <c r="L9" s="6">
        <v>2.4500000000000002</v>
      </c>
      <c r="M9" s="6">
        <v>17.239999999999998</v>
      </c>
      <c r="N9" s="6">
        <v>5.04</v>
      </c>
      <c r="O9" s="6">
        <v>-0.8</v>
      </c>
      <c r="P9" s="6">
        <v>6.44</v>
      </c>
      <c r="Q9" s="6">
        <v>0.02</v>
      </c>
      <c r="R9" s="6">
        <v>4.74</v>
      </c>
      <c r="S9" s="6">
        <v>0.15</v>
      </c>
    </row>
    <row r="10" spans="1:19" x14ac:dyDescent="0.25">
      <c r="A10" t="s">
        <v>38</v>
      </c>
      <c r="B10" s="8">
        <v>879942114</v>
      </c>
      <c r="C10" s="8">
        <v>879527736</v>
      </c>
      <c r="D10" s="6">
        <v>70348682.24000001</v>
      </c>
      <c r="E10" s="6">
        <v>12447464.669999998</v>
      </c>
      <c r="F10" s="6">
        <v>12260752.707949998</v>
      </c>
      <c r="G10" s="6">
        <v>24456675.329999998</v>
      </c>
      <c r="H10" s="6">
        <v>2438229.4900000002</v>
      </c>
      <c r="I10" s="6">
        <v>-1759.73</v>
      </c>
      <c r="J10" s="6">
        <v>3105383.3099999996</v>
      </c>
      <c r="K10" s="6">
        <v>494538.23</v>
      </c>
      <c r="L10" s="6">
        <v>5195066.24</v>
      </c>
      <c r="M10" s="6">
        <v>12447464.669999998</v>
      </c>
      <c r="N10" s="6">
        <v>10298652.07</v>
      </c>
      <c r="O10" s="6">
        <v>-509093.47</v>
      </c>
      <c r="P10" s="6">
        <v>1911342.5999999999</v>
      </c>
      <c r="Q10" s="6">
        <v>33653.449999999997</v>
      </c>
      <c r="R10" s="6">
        <v>1185489.8499999999</v>
      </c>
      <c r="S10" s="6">
        <v>305173.28999999998</v>
      </c>
    </row>
    <row r="11" spans="1:19" x14ac:dyDescent="0.25">
      <c r="A11" t="s">
        <v>39</v>
      </c>
      <c r="B11" s="8">
        <v>96240</v>
      </c>
      <c r="C11" s="8">
        <v>0</v>
      </c>
      <c r="D11" s="6">
        <v>9787.7199999999993</v>
      </c>
      <c r="E11" s="6">
        <v>1360.55</v>
      </c>
      <c r="F11" s="6">
        <v>1340.14</v>
      </c>
      <c r="G11" s="6">
        <v>1655.07</v>
      </c>
      <c r="H11" s="6">
        <v>94.89</v>
      </c>
      <c r="I11" s="6">
        <v>-0.17</v>
      </c>
      <c r="J11" s="6">
        <v>118.97</v>
      </c>
      <c r="K11" s="6">
        <v>17.54</v>
      </c>
      <c r="L11" s="6">
        <v>192.94</v>
      </c>
      <c r="M11" s="6">
        <v>1360.55</v>
      </c>
      <c r="N11" s="6">
        <v>398.06</v>
      </c>
      <c r="O11" s="6">
        <v>-63.32</v>
      </c>
      <c r="P11" s="6">
        <v>508.6</v>
      </c>
      <c r="Q11" s="6">
        <v>1.35</v>
      </c>
      <c r="R11" s="6">
        <v>374.28</v>
      </c>
      <c r="S11" s="6">
        <v>11.93</v>
      </c>
    </row>
    <row r="12" spans="1:19" x14ac:dyDescent="0.25">
      <c r="A12" t="s">
        <v>40</v>
      </c>
      <c r="B12" s="8">
        <v>443025048</v>
      </c>
      <c r="C12" s="8">
        <v>443042976</v>
      </c>
      <c r="D12" s="6">
        <v>43880539.479999997</v>
      </c>
      <c r="E12" s="6">
        <v>6249273.29</v>
      </c>
      <c r="F12" s="6">
        <v>6155534.1699999999</v>
      </c>
      <c r="G12" s="6">
        <v>13424424.630000001</v>
      </c>
      <c r="H12" s="6">
        <v>1249558.99</v>
      </c>
      <c r="I12" s="6">
        <v>-878.62</v>
      </c>
      <c r="J12" s="6">
        <v>1534340.3</v>
      </c>
      <c r="K12" s="6">
        <v>230064.17</v>
      </c>
      <c r="L12" s="6">
        <v>2630841.2799999998</v>
      </c>
      <c r="M12" s="6">
        <v>6249273.29</v>
      </c>
      <c r="N12" s="6">
        <v>5238799.6399999997</v>
      </c>
      <c r="O12" s="6">
        <v>-210235.66</v>
      </c>
      <c r="P12" s="6">
        <v>1871999.0199999998</v>
      </c>
      <c r="Q12" s="6">
        <v>13348.47</v>
      </c>
      <c r="R12" s="6">
        <v>711587.39</v>
      </c>
      <c r="S12" s="6">
        <v>154999.65</v>
      </c>
    </row>
    <row r="13" spans="1:19" x14ac:dyDescent="0.25">
      <c r="A13" t="s">
        <v>69</v>
      </c>
      <c r="B13" s="8">
        <v>0</v>
      </c>
      <c r="C13" s="8">
        <v>0</v>
      </c>
      <c r="D13" s="6">
        <v>1382.5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297649</v>
      </c>
      <c r="C14" s="8">
        <v>297649</v>
      </c>
      <c r="D14" s="6">
        <v>27467.69</v>
      </c>
      <c r="E14" s="6">
        <v>4207.8</v>
      </c>
      <c r="F14" s="6">
        <v>4144.6899999999996</v>
      </c>
      <c r="G14" s="6">
        <v>5119.18</v>
      </c>
      <c r="H14" s="6">
        <v>293.47000000000003</v>
      </c>
      <c r="I14" s="6">
        <v>-0.46</v>
      </c>
      <c r="J14" s="6">
        <v>367.91</v>
      </c>
      <c r="K14" s="6">
        <v>54.21</v>
      </c>
      <c r="L14" s="6">
        <v>596.71</v>
      </c>
      <c r="M14" s="6">
        <v>4207.8</v>
      </c>
      <c r="N14" s="6">
        <v>1231.1099999999999</v>
      </c>
      <c r="O14" s="6">
        <v>-195.58</v>
      </c>
      <c r="P14" s="6">
        <v>1573.0900000000001</v>
      </c>
      <c r="Q14" s="6">
        <v>4.0999999999999996</v>
      </c>
      <c r="R14" s="6">
        <v>1157.57</v>
      </c>
      <c r="S14" s="6">
        <v>37.049999999999997</v>
      </c>
    </row>
    <row r="15" spans="1:19" x14ac:dyDescent="0.25">
      <c r="A15" t="s">
        <v>42</v>
      </c>
      <c r="B15" s="8">
        <v>181117</v>
      </c>
      <c r="C15" s="8">
        <v>181117</v>
      </c>
      <c r="D15" s="6">
        <v>13847.12</v>
      </c>
      <c r="E15" s="6">
        <v>2559.14</v>
      </c>
      <c r="F15" s="6">
        <v>2520.7600000000002</v>
      </c>
      <c r="G15" s="6">
        <v>2639.22</v>
      </c>
      <c r="H15" s="6">
        <v>158.88</v>
      </c>
      <c r="I15" s="6">
        <v>-0.15</v>
      </c>
      <c r="J15" s="6">
        <v>197.37</v>
      </c>
      <c r="K15" s="6">
        <v>28.6</v>
      </c>
      <c r="L15" s="6">
        <v>330.3</v>
      </c>
      <c r="M15" s="6">
        <v>2559.14</v>
      </c>
      <c r="N15" s="6">
        <v>664.07</v>
      </c>
      <c r="O15" s="6">
        <v>-239.33</v>
      </c>
      <c r="P15" s="6">
        <v>956.59</v>
      </c>
      <c r="Q15" s="6">
        <v>3.65</v>
      </c>
      <c r="R15" s="6">
        <v>519.35</v>
      </c>
      <c r="S15" s="6">
        <v>19.89</v>
      </c>
    </row>
    <row r="16" spans="1:19" x14ac:dyDescent="0.25">
      <c r="A16" t="s">
        <v>43</v>
      </c>
      <c r="B16" s="8">
        <v>216692</v>
      </c>
      <c r="C16" s="8">
        <v>216692</v>
      </c>
      <c r="D16" s="6">
        <v>34813.410000000003</v>
      </c>
      <c r="E16" s="6">
        <v>3062.98</v>
      </c>
      <c r="F16" s="6">
        <v>3017.04</v>
      </c>
      <c r="G16" s="6">
        <v>8573.32</v>
      </c>
      <c r="H16" s="6">
        <v>782.23</v>
      </c>
      <c r="I16" s="6">
        <v>-0.09</v>
      </c>
      <c r="J16" s="6">
        <v>970.07</v>
      </c>
      <c r="K16" s="6">
        <v>149.41</v>
      </c>
      <c r="L16" s="6">
        <v>1620.99</v>
      </c>
      <c r="M16" s="6">
        <v>3062.98</v>
      </c>
      <c r="N16" s="6">
        <v>3298.65</v>
      </c>
      <c r="O16" s="6">
        <v>-189.62</v>
      </c>
      <c r="P16" s="6">
        <v>1144.82</v>
      </c>
      <c r="Q16" s="6">
        <v>9.81</v>
      </c>
      <c r="R16" s="6">
        <v>689</v>
      </c>
      <c r="S16" s="6">
        <v>98.05</v>
      </c>
    </row>
    <row r="17" spans="1:19" x14ac:dyDescent="0.25">
      <c r="A17" t="s">
        <v>44</v>
      </c>
      <c r="B17" s="8">
        <v>857149802</v>
      </c>
      <c r="C17" s="8">
        <v>857091139</v>
      </c>
      <c r="D17" s="6">
        <v>99221221.620000005</v>
      </c>
      <c r="E17" s="6">
        <v>12118618.73</v>
      </c>
      <c r="F17" s="6">
        <v>11936839.439999999</v>
      </c>
      <c r="G17" s="6">
        <v>30570424.899999999</v>
      </c>
      <c r="H17" s="6">
        <v>2693174.42</v>
      </c>
      <c r="I17" s="6">
        <v>-395.74</v>
      </c>
      <c r="J17" s="6">
        <v>3257254.23</v>
      </c>
      <c r="K17" s="6">
        <v>494581.98</v>
      </c>
      <c r="L17" s="6">
        <v>5209767.2300000004</v>
      </c>
      <c r="M17" s="6">
        <v>12118618.73</v>
      </c>
      <c r="N17" s="6">
        <v>12238015.23</v>
      </c>
      <c r="O17" s="6">
        <v>-738826.04</v>
      </c>
      <c r="P17" s="6">
        <v>3906020.36</v>
      </c>
      <c r="Q17" s="6">
        <v>40250.85</v>
      </c>
      <c r="R17" s="6">
        <v>3143178.9</v>
      </c>
      <c r="S17" s="6">
        <v>327403.48</v>
      </c>
    </row>
    <row r="18" spans="1:19" x14ac:dyDescent="0.25">
      <c r="A18" t="s">
        <v>45</v>
      </c>
      <c r="B18" s="8">
        <v>3161578</v>
      </c>
      <c r="C18" s="8">
        <v>0</v>
      </c>
      <c r="D18" s="6">
        <v>596919.23</v>
      </c>
      <c r="E18" s="6">
        <v>44690.99</v>
      </c>
      <c r="F18" s="6">
        <v>44020.62</v>
      </c>
      <c r="G18" s="6">
        <v>46841.78</v>
      </c>
      <c r="H18" s="6">
        <v>3230.88</v>
      </c>
      <c r="I18" s="6">
        <v>-5.12</v>
      </c>
      <c r="J18" s="6">
        <v>4021.65</v>
      </c>
      <c r="K18" s="6">
        <v>648.12</v>
      </c>
      <c r="L18" s="6">
        <v>6715.38</v>
      </c>
      <c r="M18" s="6">
        <v>44690.99</v>
      </c>
      <c r="N18" s="6">
        <v>13514.4</v>
      </c>
      <c r="O18" s="6">
        <v>-8783.01</v>
      </c>
      <c r="P18" s="6">
        <v>16699.02</v>
      </c>
      <c r="Q18" s="6">
        <v>43.27</v>
      </c>
      <c r="R18" s="6">
        <v>10348.27</v>
      </c>
      <c r="S18" s="6">
        <v>408.92</v>
      </c>
    </row>
    <row r="19" spans="1:19" x14ac:dyDescent="0.25">
      <c r="A19" t="s">
        <v>46</v>
      </c>
      <c r="B19" s="8">
        <v>531147</v>
      </c>
      <c r="C19" s="8">
        <v>0</v>
      </c>
      <c r="D19" s="6">
        <v>58435.28</v>
      </c>
      <c r="E19" s="6">
        <v>7499.83</v>
      </c>
      <c r="F19" s="6">
        <v>7387.34</v>
      </c>
      <c r="G19" s="6">
        <v>21033.24</v>
      </c>
      <c r="H19" s="6">
        <v>1924.19</v>
      </c>
      <c r="I19" s="6">
        <v>0</v>
      </c>
      <c r="J19" s="6">
        <v>2362.1</v>
      </c>
      <c r="K19" s="6">
        <v>371.73</v>
      </c>
      <c r="L19" s="6">
        <v>3995.66</v>
      </c>
      <c r="M19" s="6">
        <v>7499.83</v>
      </c>
      <c r="N19" s="6">
        <v>8099.24</v>
      </c>
      <c r="O19" s="6">
        <v>-475.08</v>
      </c>
      <c r="P19" s="6">
        <v>2827.94</v>
      </c>
      <c r="Q19" s="6">
        <v>2.89</v>
      </c>
      <c r="R19" s="6">
        <v>1700.33</v>
      </c>
      <c r="S19" s="6">
        <v>224.24</v>
      </c>
    </row>
    <row r="20" spans="1:19" x14ac:dyDescent="0.25">
      <c r="A20" t="s">
        <v>47</v>
      </c>
      <c r="B20" s="8">
        <v>8632575</v>
      </c>
      <c r="C20" s="8">
        <v>730476</v>
      </c>
      <c r="D20" s="6">
        <v>624456.34</v>
      </c>
      <c r="E20" s="6">
        <v>122181.23</v>
      </c>
      <c r="F20" s="6">
        <v>120348.51</v>
      </c>
      <c r="G20" s="6">
        <v>124753.83</v>
      </c>
      <c r="H20" s="6">
        <v>7685.5</v>
      </c>
      <c r="I20" s="6">
        <v>-1.59</v>
      </c>
      <c r="J20" s="6">
        <v>9380.3799999999992</v>
      </c>
      <c r="K20" s="6">
        <v>1458.52</v>
      </c>
      <c r="L20" s="6">
        <v>15724.37</v>
      </c>
      <c r="M20" s="6">
        <v>122181.23</v>
      </c>
      <c r="N20" s="6">
        <v>31637.61</v>
      </c>
      <c r="O20" s="6">
        <v>-11482.38</v>
      </c>
      <c r="P20" s="6">
        <v>44718.450000000004</v>
      </c>
      <c r="Q20" s="6">
        <v>78</v>
      </c>
      <c r="R20" s="6">
        <v>24675.65</v>
      </c>
      <c r="S20" s="6">
        <v>879.32</v>
      </c>
    </row>
    <row r="21" spans="1:19" x14ac:dyDescent="0.25">
      <c r="A21" t="s">
        <v>60</v>
      </c>
      <c r="B21" s="8">
        <v>0</v>
      </c>
      <c r="C21" s="8">
        <v>0</v>
      </c>
      <c r="D21" s="6">
        <v>4.2300000000000004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19.809999999999999</v>
      </c>
      <c r="E22" s="6">
        <v>3.42</v>
      </c>
      <c r="F22" s="6">
        <v>3.37</v>
      </c>
      <c r="G22" s="6">
        <v>9.5</v>
      </c>
      <c r="H22" s="6">
        <v>0.87</v>
      </c>
      <c r="I22" s="6">
        <v>0</v>
      </c>
      <c r="J22" s="6">
        <v>1.06</v>
      </c>
      <c r="K22" s="6">
        <v>0.15</v>
      </c>
      <c r="L22" s="6">
        <v>1.79</v>
      </c>
      <c r="M22" s="6">
        <v>3.42</v>
      </c>
      <c r="N22" s="6">
        <v>3.67</v>
      </c>
      <c r="O22" s="6">
        <v>-0.2</v>
      </c>
      <c r="P22" s="6">
        <v>1.3</v>
      </c>
      <c r="Q22" s="6">
        <v>0</v>
      </c>
      <c r="R22" s="6">
        <v>0.77</v>
      </c>
      <c r="S22" s="6">
        <v>0.09</v>
      </c>
    </row>
    <row r="23" spans="1:19" x14ac:dyDescent="0.25">
      <c r="A23" t="s">
        <v>49</v>
      </c>
      <c r="B23" s="8">
        <v>13149535</v>
      </c>
      <c r="C23" s="8">
        <v>13149535</v>
      </c>
      <c r="D23" s="6">
        <v>1136392.24</v>
      </c>
      <c r="E23" s="6">
        <v>186242.63</v>
      </c>
      <c r="F23" s="6">
        <v>183448.99</v>
      </c>
      <c r="G23" s="6">
        <v>325877.73</v>
      </c>
      <c r="H23" s="6">
        <v>27804.61</v>
      </c>
      <c r="I23" s="6">
        <v>-25.56</v>
      </c>
      <c r="J23" s="6">
        <v>34413.699999999997</v>
      </c>
      <c r="K23" s="6">
        <v>5213.28</v>
      </c>
      <c r="L23" s="6">
        <v>56149.2</v>
      </c>
      <c r="M23" s="6">
        <v>186242.63</v>
      </c>
      <c r="N23" s="6">
        <v>119034.59</v>
      </c>
      <c r="O23" s="6">
        <v>-6108.49</v>
      </c>
      <c r="P23" s="6">
        <v>64268.03</v>
      </c>
      <c r="Q23" s="6">
        <v>394.59</v>
      </c>
      <c r="R23" s="6">
        <v>21261.83</v>
      </c>
      <c r="S23" s="6">
        <v>3471.95</v>
      </c>
    </row>
    <row r="24" spans="1:19" x14ac:dyDescent="0.25">
      <c r="A24" s="16" t="s">
        <v>51</v>
      </c>
      <c r="B24" s="8">
        <v>90927665</v>
      </c>
      <c r="C24" s="8">
        <v>90927665</v>
      </c>
      <c r="D24" s="6">
        <v>3242619.24</v>
      </c>
      <c r="E24" s="6">
        <v>1285444.4099999999</v>
      </c>
      <c r="F24" s="6">
        <v>1266162.74</v>
      </c>
      <c r="G24" s="6">
        <v>276829.71000000002</v>
      </c>
      <c r="H24" s="6">
        <v>28680.48</v>
      </c>
      <c r="I24" s="6">
        <v>-181.86</v>
      </c>
      <c r="J24" s="6">
        <v>35691.839999999997</v>
      </c>
      <c r="K24" s="6">
        <v>5533.92</v>
      </c>
      <c r="L24" s="6">
        <v>59577.120000000003</v>
      </c>
      <c r="M24" s="6">
        <v>1285444.4099999999</v>
      </c>
      <c r="N24" s="6">
        <v>120774.24</v>
      </c>
      <c r="O24" s="6">
        <v>-9365.5499999999993</v>
      </c>
      <c r="P24" s="6">
        <v>3058.56</v>
      </c>
      <c r="Q24" s="6">
        <v>557.28</v>
      </c>
      <c r="R24" s="6">
        <v>28913.759999999998</v>
      </c>
      <c r="S24" s="6">
        <v>3589.92</v>
      </c>
    </row>
    <row r="25" spans="1:19" x14ac:dyDescent="0.25">
      <c r="A25" s="16" t="s">
        <v>52</v>
      </c>
      <c r="B25" s="8">
        <v>0</v>
      </c>
      <c r="C25" s="8">
        <v>0</v>
      </c>
      <c r="D25" s="6">
        <v>147760.37</v>
      </c>
      <c r="E25" s="6">
        <v>0</v>
      </c>
      <c r="F25" s="6">
        <v>0</v>
      </c>
      <c r="G25" s="6">
        <v>18400.37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18400.37</v>
      </c>
      <c r="Q25" s="6">
        <v>0</v>
      </c>
      <c r="R25" s="6">
        <v>0</v>
      </c>
      <c r="S25" s="6">
        <v>0</v>
      </c>
    </row>
    <row r="26" spans="1:19" x14ac:dyDescent="0.25">
      <c r="A26" s="16" t="s">
        <v>53</v>
      </c>
      <c r="B26" s="8">
        <v>0</v>
      </c>
      <c r="C26" s="8">
        <v>0</v>
      </c>
      <c r="D26" s="6">
        <v>1392600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25">
      <c r="A27" s="16" t="s">
        <v>54</v>
      </c>
      <c r="B27" s="8">
        <v>9305324</v>
      </c>
      <c r="C27" s="8">
        <v>9305324</v>
      </c>
      <c r="D27" s="6">
        <v>585359.04</v>
      </c>
      <c r="E27" s="6">
        <v>131549.37</v>
      </c>
      <c r="F27" s="6">
        <v>129576.13</v>
      </c>
      <c r="G27" s="6">
        <v>141487.45000000001</v>
      </c>
      <c r="H27" s="6">
        <v>15595.72</v>
      </c>
      <c r="I27" s="6">
        <v>-18.61</v>
      </c>
      <c r="J27" s="6">
        <v>19327.16</v>
      </c>
      <c r="K27" s="6">
        <v>3005.62</v>
      </c>
      <c r="L27" s="6">
        <v>33210.699999999997</v>
      </c>
      <c r="M27" s="6">
        <v>131549.37</v>
      </c>
      <c r="N27" s="6">
        <v>65462.95</v>
      </c>
      <c r="O27" s="6">
        <v>-2075.09</v>
      </c>
      <c r="P27" s="6">
        <v>2196.06</v>
      </c>
      <c r="Q27" s="6">
        <v>148.88999999999999</v>
      </c>
      <c r="R27" s="6">
        <v>2698.54</v>
      </c>
      <c r="S27" s="6">
        <v>1935.51</v>
      </c>
    </row>
    <row r="28" spans="1:19" x14ac:dyDescent="0.25">
      <c r="A28" s="16" t="s">
        <v>55</v>
      </c>
      <c r="B28" s="8">
        <v>3850242</v>
      </c>
      <c r="C28" s="8">
        <v>3850242</v>
      </c>
      <c r="D28" s="6">
        <v>230616.61</v>
      </c>
      <c r="E28" s="6">
        <v>0</v>
      </c>
      <c r="F28" s="6">
        <v>0</v>
      </c>
      <c r="G28" s="6">
        <v>58550.65</v>
      </c>
      <c r="H28" s="6">
        <v>6453.01</v>
      </c>
      <c r="I28" s="6">
        <v>0</v>
      </c>
      <c r="J28" s="6">
        <v>7996.95</v>
      </c>
      <c r="K28" s="6">
        <v>1243.6300000000001</v>
      </c>
      <c r="L28" s="6">
        <v>13741.52</v>
      </c>
      <c r="M28" s="6">
        <v>0</v>
      </c>
      <c r="N28" s="6">
        <v>27086.46</v>
      </c>
      <c r="O28" s="6">
        <v>-858.6</v>
      </c>
      <c r="P28" s="6">
        <v>908.66</v>
      </c>
      <c r="Q28" s="6">
        <v>61.6</v>
      </c>
      <c r="R28" s="6">
        <v>1116.57</v>
      </c>
      <c r="S28" s="6">
        <v>800.85</v>
      </c>
    </row>
    <row r="29" spans="1:19" x14ac:dyDescent="0.25">
      <c r="A29" s="16" t="s">
        <v>56</v>
      </c>
      <c r="B29" s="8">
        <v>9308880</v>
      </c>
      <c r="C29" s="8">
        <v>9308880</v>
      </c>
      <c r="D29" s="6">
        <v>355631.1</v>
      </c>
      <c r="E29" s="6">
        <v>0</v>
      </c>
      <c r="F29" s="6">
        <v>0</v>
      </c>
      <c r="G29" s="6">
        <v>40279.53</v>
      </c>
      <c r="H29" s="6">
        <v>0</v>
      </c>
      <c r="I29" s="6">
        <v>0</v>
      </c>
      <c r="J29" s="6">
        <v>32851.040000000001</v>
      </c>
      <c r="K29" s="6">
        <v>5231.59</v>
      </c>
      <c r="L29" s="6">
        <v>0</v>
      </c>
      <c r="M29" s="6">
        <v>0</v>
      </c>
      <c r="N29" s="6">
        <v>0</v>
      </c>
      <c r="O29" s="6">
        <v>0</v>
      </c>
      <c r="P29" s="6">
        <v>2196.9</v>
      </c>
      <c r="Q29" s="6">
        <v>0</v>
      </c>
      <c r="R29" s="6">
        <v>0</v>
      </c>
      <c r="S29" s="6">
        <v>0</v>
      </c>
    </row>
    <row r="30" spans="1:19" x14ac:dyDescent="0.25">
      <c r="A30" s="16" t="s">
        <v>57</v>
      </c>
      <c r="B30" s="8">
        <v>34789320</v>
      </c>
      <c r="C30" s="8">
        <v>34789320</v>
      </c>
      <c r="D30" s="6">
        <v>2157706.1</v>
      </c>
      <c r="E30" s="6">
        <v>491816.62</v>
      </c>
      <c r="F30" s="6">
        <v>484439.37</v>
      </c>
      <c r="G30" s="6">
        <v>748493.69</v>
      </c>
      <c r="H30" s="6">
        <v>81413.100000000006</v>
      </c>
      <c r="I30" s="6">
        <v>-69.58</v>
      </c>
      <c r="J30" s="6">
        <v>122771.51</v>
      </c>
      <c r="K30" s="6">
        <v>19551.599999999999</v>
      </c>
      <c r="L30" s="6">
        <v>173464.52</v>
      </c>
      <c r="M30" s="6">
        <v>491816.62</v>
      </c>
      <c r="N30" s="6">
        <v>343841.71</v>
      </c>
      <c r="O30" s="6">
        <v>-19969.07</v>
      </c>
      <c r="P30" s="6">
        <v>8210.2800000000007</v>
      </c>
      <c r="Q30" s="6">
        <v>1123.69</v>
      </c>
      <c r="R30" s="6">
        <v>7962.35</v>
      </c>
      <c r="S30" s="6">
        <v>10193.58</v>
      </c>
    </row>
    <row r="31" spans="1:19" x14ac:dyDescent="0.25">
      <c r="A31" s="16" t="s">
        <v>58</v>
      </c>
      <c r="B31" s="8">
        <v>14072529</v>
      </c>
      <c r="C31" s="8">
        <v>14072529</v>
      </c>
      <c r="D31" s="6">
        <v>933846.73</v>
      </c>
      <c r="E31" s="6">
        <v>198943.34</v>
      </c>
      <c r="F31" s="6">
        <v>195959.19</v>
      </c>
      <c r="G31" s="6">
        <v>283014.08</v>
      </c>
      <c r="H31" s="6">
        <v>29544.82</v>
      </c>
      <c r="I31" s="6">
        <v>-28.15</v>
      </c>
      <c r="J31" s="6">
        <v>49661.95</v>
      </c>
      <c r="K31" s="6">
        <v>7908.76</v>
      </c>
      <c r="L31" s="6">
        <v>62950.28</v>
      </c>
      <c r="M31" s="6">
        <v>198943.34</v>
      </c>
      <c r="N31" s="6">
        <v>123884.14</v>
      </c>
      <c r="O31" s="6">
        <v>-8077.63</v>
      </c>
      <c r="P31" s="6">
        <v>3321.12</v>
      </c>
      <c r="Q31" s="6">
        <v>407.78</v>
      </c>
      <c r="R31" s="6">
        <v>9638.4</v>
      </c>
      <c r="S31" s="6">
        <v>3802.61</v>
      </c>
    </row>
    <row r="32" spans="1:19" x14ac:dyDescent="0.2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2:19" x14ac:dyDescent="0.25">
      <c r="B33" s="19">
        <f t="shared" ref="B33:S33" si="0">SUM(B6:B32)</f>
        <v>2469626548</v>
      </c>
      <c r="C33" s="19">
        <f t="shared" si="0"/>
        <v>2457427259</v>
      </c>
      <c r="D33" s="20">
        <f t="shared" si="0"/>
        <v>236923534.21000001</v>
      </c>
      <c r="E33" s="20">
        <f t="shared" si="0"/>
        <v>34708441.109999992</v>
      </c>
      <c r="F33" s="20">
        <f t="shared" si="0"/>
        <v>34187814.497949995</v>
      </c>
      <c r="G33" s="20">
        <f t="shared" si="0"/>
        <v>74784208.75</v>
      </c>
      <c r="H33" s="20">
        <f t="shared" si="0"/>
        <v>6968424.0100000007</v>
      </c>
      <c r="I33" s="20">
        <f t="shared" si="0"/>
        <v>-3516.4700000000003</v>
      </c>
      <c r="J33" s="20">
        <f t="shared" si="0"/>
        <v>8688118.3599999957</v>
      </c>
      <c r="K33" s="20">
        <f t="shared" si="0"/>
        <v>1344608.3700000003</v>
      </c>
      <c r="L33" s="20">
        <f t="shared" si="0"/>
        <v>14248347.389999999</v>
      </c>
      <c r="M33" s="20">
        <f t="shared" si="0"/>
        <v>34708441.109999992</v>
      </c>
      <c r="N33" s="20">
        <f t="shared" si="0"/>
        <v>30311759.859999996</v>
      </c>
      <c r="O33" s="20">
        <f t="shared" si="0"/>
        <v>-1624198.56</v>
      </c>
      <c r="P33" s="20">
        <f t="shared" si="0"/>
        <v>8387627.8500000006</v>
      </c>
      <c r="Q33" s="20">
        <f t="shared" si="0"/>
        <v>95476.28</v>
      </c>
      <c r="R33" s="20">
        <f t="shared" si="0"/>
        <v>5507306.419999999</v>
      </c>
      <c r="S33" s="20">
        <f t="shared" si="0"/>
        <v>860255.23999999976</v>
      </c>
    </row>
  </sheetData>
  <printOptions headings="1"/>
  <pageMargins left="0.7" right="0.7" top="0.75" bottom="0.75" header="0.3" footer="0.3"/>
  <pageSetup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DF43-158C-4485-8EC2-FAD8A7038EDD}">
  <sheetPr>
    <pageSetUpPr fitToPage="1"/>
  </sheetPr>
  <dimension ref="A1:S34"/>
  <sheetViews>
    <sheetView topLeftCell="K1" zoomScaleNormal="100" workbookViewId="0">
      <selection activeCell="S2" sqref="S2"/>
    </sheetView>
  </sheetViews>
  <sheetFormatPr defaultRowHeight="15" x14ac:dyDescent="0.25"/>
  <cols>
    <col min="1" max="1" width="32.5703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0.85546875" style="6" bestFit="1" customWidth="1"/>
    <col min="10" max="10" width="13.85546875" style="6" bestFit="1" customWidth="1"/>
    <col min="11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19" x14ac:dyDescent="0.25">
      <c r="A1" s="3" t="s">
        <v>81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124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2250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98853911</v>
      </c>
      <c r="C7" s="8">
        <v>98853212</v>
      </c>
      <c r="D7" s="6">
        <v>11908697.359999999</v>
      </c>
      <c r="E7" s="6">
        <v>1412215.16</v>
      </c>
      <c r="F7" s="6">
        <v>1391031.98</v>
      </c>
      <c r="G7" s="6">
        <v>4216166.91</v>
      </c>
      <c r="H7" s="6">
        <v>376629.29</v>
      </c>
      <c r="I7" s="6">
        <v>-166.74</v>
      </c>
      <c r="J7" s="6">
        <v>470399.01</v>
      </c>
      <c r="K7" s="6">
        <v>74907.94</v>
      </c>
      <c r="L7" s="6">
        <v>778114.2</v>
      </c>
      <c r="M7" s="6">
        <v>1412215.16</v>
      </c>
      <c r="N7" s="6">
        <v>1675969.93</v>
      </c>
      <c r="O7" s="6">
        <v>-94283.93</v>
      </c>
      <c r="P7" s="6">
        <v>526576.53</v>
      </c>
      <c r="Q7" s="6">
        <v>5381.91</v>
      </c>
      <c r="R7" s="6">
        <v>355547.19</v>
      </c>
      <c r="S7" s="6">
        <v>47091.58</v>
      </c>
    </row>
    <row r="8" spans="1:19" x14ac:dyDescent="0.25">
      <c r="A8" t="s">
        <v>36</v>
      </c>
      <c r="B8" s="8">
        <v>40118</v>
      </c>
      <c r="C8" s="8">
        <v>0</v>
      </c>
      <c r="D8" s="6">
        <v>5729.38</v>
      </c>
      <c r="E8" s="6">
        <v>567.08000000000004</v>
      </c>
      <c r="F8" s="6">
        <v>558.57000000000005</v>
      </c>
      <c r="G8" s="6">
        <v>1581.52</v>
      </c>
      <c r="H8" s="6">
        <v>139.26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567.08000000000004</v>
      </c>
      <c r="N8" s="6">
        <v>613.39</v>
      </c>
      <c r="O8" s="6">
        <v>-36.44</v>
      </c>
      <c r="P8" s="6">
        <v>212.21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139.49</v>
      </c>
      <c r="E9" s="6">
        <v>17.239999999999998</v>
      </c>
      <c r="F9" s="6">
        <v>16.98</v>
      </c>
      <c r="G9" s="6">
        <v>21.05</v>
      </c>
      <c r="H9" s="6">
        <v>1.1599999999999999</v>
      </c>
      <c r="I9" s="6">
        <v>0</v>
      </c>
      <c r="J9" s="6">
        <v>1.5</v>
      </c>
      <c r="K9" s="6">
        <v>0.22</v>
      </c>
      <c r="L9" s="6">
        <v>2.58</v>
      </c>
      <c r="M9" s="6">
        <v>17.239999999999998</v>
      </c>
      <c r="N9" s="6">
        <v>5.04</v>
      </c>
      <c r="O9" s="6">
        <v>-0.8</v>
      </c>
      <c r="P9" s="6">
        <v>6.44</v>
      </c>
      <c r="Q9" s="6">
        <v>0.02</v>
      </c>
      <c r="R9" s="6">
        <v>4.74</v>
      </c>
      <c r="S9" s="6">
        <v>0.15</v>
      </c>
    </row>
    <row r="10" spans="1:19" x14ac:dyDescent="0.25">
      <c r="A10" t="s">
        <v>38</v>
      </c>
      <c r="B10" s="8">
        <v>889907688</v>
      </c>
      <c r="C10" s="8">
        <v>889501615</v>
      </c>
      <c r="D10" s="6">
        <v>71585766.780000001</v>
      </c>
      <c r="E10" s="6">
        <v>12583780.84</v>
      </c>
      <c r="F10" s="6">
        <v>12395024.140950002</v>
      </c>
      <c r="G10" s="6">
        <v>24961928.120000001</v>
      </c>
      <c r="H10" s="6">
        <v>2469904.4499999997</v>
      </c>
      <c r="I10" s="6">
        <v>-1780.08</v>
      </c>
      <c r="J10" s="6">
        <v>3140554.02</v>
      </c>
      <c r="K10" s="6">
        <v>500139.19</v>
      </c>
      <c r="L10" s="6">
        <v>5252724.75</v>
      </c>
      <c r="M10" s="6">
        <v>12583780.84</v>
      </c>
      <c r="N10" s="6">
        <v>10578765.24</v>
      </c>
      <c r="O10" s="6">
        <v>-517015.19999999984</v>
      </c>
      <c r="P10" s="6">
        <v>1967808.55</v>
      </c>
      <c r="Q10" s="6">
        <v>34522.9</v>
      </c>
      <c r="R10" s="6">
        <v>1223264.76</v>
      </c>
      <c r="S10" s="6">
        <v>313039.54000000004</v>
      </c>
    </row>
    <row r="11" spans="1:19" x14ac:dyDescent="0.25">
      <c r="A11" t="s">
        <v>39</v>
      </c>
      <c r="B11" s="8">
        <v>96240</v>
      </c>
      <c r="C11" s="8">
        <v>0</v>
      </c>
      <c r="D11" s="6">
        <v>9794.65</v>
      </c>
      <c r="E11" s="6">
        <v>1360.55</v>
      </c>
      <c r="F11" s="6">
        <v>1340.14</v>
      </c>
      <c r="G11" s="6">
        <v>1662</v>
      </c>
      <c r="H11" s="6">
        <v>91.5</v>
      </c>
      <c r="I11" s="6">
        <v>-0.17</v>
      </c>
      <c r="J11" s="6">
        <v>118.97</v>
      </c>
      <c r="K11" s="6">
        <v>17.54</v>
      </c>
      <c r="L11" s="6">
        <v>203.26</v>
      </c>
      <c r="M11" s="6">
        <v>1360.55</v>
      </c>
      <c r="N11" s="6">
        <v>398.06</v>
      </c>
      <c r="O11" s="6">
        <v>-63.32</v>
      </c>
      <c r="P11" s="6">
        <v>508.6</v>
      </c>
      <c r="Q11" s="6">
        <v>1.35</v>
      </c>
      <c r="R11" s="6">
        <v>374.28</v>
      </c>
      <c r="S11" s="6">
        <v>11.93</v>
      </c>
    </row>
    <row r="12" spans="1:19" x14ac:dyDescent="0.25">
      <c r="A12" t="s">
        <v>40</v>
      </c>
      <c r="B12" s="8">
        <v>481818068</v>
      </c>
      <c r="C12" s="8">
        <v>482188808</v>
      </c>
      <c r="D12" s="6">
        <v>47395303.280000001</v>
      </c>
      <c r="E12" s="6">
        <v>6842861.4199999999</v>
      </c>
      <c r="F12" s="6">
        <v>6740218.5599999996</v>
      </c>
      <c r="G12" s="6">
        <v>14546837.84</v>
      </c>
      <c r="H12" s="6">
        <v>1325481.94</v>
      </c>
      <c r="I12" s="6">
        <v>-957.37</v>
      </c>
      <c r="J12" s="6">
        <v>1668671.34</v>
      </c>
      <c r="K12" s="6">
        <v>250203.29</v>
      </c>
      <c r="L12" s="6">
        <v>2771696.17</v>
      </c>
      <c r="M12" s="6">
        <v>6842861.4199999999</v>
      </c>
      <c r="N12" s="6">
        <v>5713997.4000000004</v>
      </c>
      <c r="O12" s="6">
        <v>-221296.79</v>
      </c>
      <c r="P12" s="6">
        <v>2070677.2999999998</v>
      </c>
      <c r="Q12" s="6">
        <v>14516.96</v>
      </c>
      <c r="R12" s="6">
        <v>786927.41</v>
      </c>
      <c r="S12" s="6">
        <v>166920.19</v>
      </c>
    </row>
    <row r="13" spans="1:19" x14ac:dyDescent="0.25">
      <c r="A13" t="s">
        <v>69</v>
      </c>
      <c r="B13" s="8">
        <v>0</v>
      </c>
      <c r="C13" s="8">
        <v>0</v>
      </c>
      <c r="D13" s="6">
        <v>1347.5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293001</v>
      </c>
      <c r="C14" s="8">
        <v>293001</v>
      </c>
      <c r="D14" s="6">
        <v>27111.89</v>
      </c>
      <c r="E14" s="6">
        <v>4142.13</v>
      </c>
      <c r="F14" s="6">
        <v>4080</v>
      </c>
      <c r="G14" s="6">
        <v>5044.0200000000004</v>
      </c>
      <c r="H14" s="6">
        <v>286.49</v>
      </c>
      <c r="I14" s="6">
        <v>-0.44</v>
      </c>
      <c r="J14" s="6">
        <v>362.22</v>
      </c>
      <c r="K14" s="6">
        <v>53.29</v>
      </c>
      <c r="L14" s="6">
        <v>594.86</v>
      </c>
      <c r="M14" s="6">
        <v>4142.13</v>
      </c>
      <c r="N14" s="6">
        <v>1211.82</v>
      </c>
      <c r="O14" s="6">
        <v>-192.75</v>
      </c>
      <c r="P14" s="6">
        <v>1548.6000000000001</v>
      </c>
      <c r="Q14" s="6">
        <v>4.0199999999999996</v>
      </c>
      <c r="R14" s="6">
        <v>1139.46</v>
      </c>
      <c r="S14" s="6">
        <v>36.450000000000003</v>
      </c>
    </row>
    <row r="15" spans="1:19" x14ac:dyDescent="0.25">
      <c r="A15" t="s">
        <v>42</v>
      </c>
      <c r="B15" s="8">
        <v>180510</v>
      </c>
      <c r="C15" s="8">
        <v>180510</v>
      </c>
      <c r="D15" s="6">
        <v>13815.84</v>
      </c>
      <c r="E15" s="6">
        <v>2551.9</v>
      </c>
      <c r="F15" s="6">
        <v>2513.62</v>
      </c>
      <c r="G15" s="6">
        <v>2624.34</v>
      </c>
      <c r="H15" s="6">
        <v>157.35</v>
      </c>
      <c r="I15" s="6">
        <v>-0.13</v>
      </c>
      <c r="J15" s="6">
        <v>196.75</v>
      </c>
      <c r="K15" s="6">
        <v>28.48</v>
      </c>
      <c r="L15" s="6">
        <v>329.69</v>
      </c>
      <c r="M15" s="6">
        <v>2551.9</v>
      </c>
      <c r="N15" s="6">
        <v>662.1</v>
      </c>
      <c r="O15" s="6">
        <v>-244.18</v>
      </c>
      <c r="P15" s="6">
        <v>953.36000000000013</v>
      </c>
      <c r="Q15" s="6">
        <v>3.6</v>
      </c>
      <c r="R15" s="6">
        <v>517.47</v>
      </c>
      <c r="S15" s="6">
        <v>19.850000000000001</v>
      </c>
    </row>
    <row r="16" spans="1:19" x14ac:dyDescent="0.25">
      <c r="A16" t="s">
        <v>43</v>
      </c>
      <c r="B16" s="8">
        <v>211031</v>
      </c>
      <c r="C16" s="8">
        <v>211031</v>
      </c>
      <c r="D16" s="6">
        <v>34168.720000000001</v>
      </c>
      <c r="E16" s="6">
        <v>2983.35</v>
      </c>
      <c r="F16" s="6">
        <v>2938.6</v>
      </c>
      <c r="G16" s="6">
        <v>8336.67</v>
      </c>
      <c r="H16" s="6">
        <v>751.01</v>
      </c>
      <c r="I16" s="6">
        <v>-0.09</v>
      </c>
      <c r="J16" s="6">
        <v>945.02</v>
      </c>
      <c r="K16" s="6">
        <v>145.61000000000001</v>
      </c>
      <c r="L16" s="6">
        <v>1577.93</v>
      </c>
      <c r="M16" s="6">
        <v>2983.35</v>
      </c>
      <c r="N16" s="6">
        <v>3212.69</v>
      </c>
      <c r="O16" s="6">
        <v>-185.7</v>
      </c>
      <c r="P16" s="6">
        <v>1114.32</v>
      </c>
      <c r="Q16" s="6">
        <v>9.3000000000000007</v>
      </c>
      <c r="R16" s="6">
        <v>671.16</v>
      </c>
      <c r="S16" s="6">
        <v>95.42</v>
      </c>
    </row>
    <row r="17" spans="1:19" x14ac:dyDescent="0.25">
      <c r="A17" t="s">
        <v>44</v>
      </c>
      <c r="B17" s="8">
        <v>842074534</v>
      </c>
      <c r="C17" s="8">
        <v>841964879</v>
      </c>
      <c r="D17" s="6">
        <v>97953694.280000001</v>
      </c>
      <c r="E17" s="6">
        <v>11902685.75</v>
      </c>
      <c r="F17" s="6">
        <v>11724145.51</v>
      </c>
      <c r="G17" s="6">
        <v>30096408.030000001</v>
      </c>
      <c r="H17" s="6">
        <v>2586520.6</v>
      </c>
      <c r="I17" s="6">
        <v>-344.84</v>
      </c>
      <c r="J17" s="6">
        <v>3199803.37</v>
      </c>
      <c r="K17" s="6">
        <v>485859.8</v>
      </c>
      <c r="L17" s="6">
        <v>5194090.7699999996</v>
      </c>
      <c r="M17" s="6">
        <v>11902685.75</v>
      </c>
      <c r="N17" s="6">
        <v>12021242.84</v>
      </c>
      <c r="O17" s="6">
        <v>-676842.28</v>
      </c>
      <c r="P17" s="6">
        <v>3837131.83</v>
      </c>
      <c r="Q17" s="6">
        <v>39539.230000000003</v>
      </c>
      <c r="R17" s="6">
        <v>3087739.42</v>
      </c>
      <c r="S17" s="6">
        <v>321667.28999999998</v>
      </c>
    </row>
    <row r="18" spans="1:19" x14ac:dyDescent="0.25">
      <c r="A18" t="s">
        <v>45</v>
      </c>
      <c r="B18" s="8">
        <v>3162709</v>
      </c>
      <c r="C18" s="8">
        <v>0</v>
      </c>
      <c r="D18" s="6">
        <v>595551.55000000005</v>
      </c>
      <c r="E18" s="6">
        <v>44711.49</v>
      </c>
      <c r="F18" s="6">
        <v>44040.81</v>
      </c>
      <c r="G18" s="6">
        <v>46878.94</v>
      </c>
      <c r="H18" s="6">
        <v>3134.96</v>
      </c>
      <c r="I18" s="6">
        <v>-5.12</v>
      </c>
      <c r="J18" s="6">
        <v>4023.08</v>
      </c>
      <c r="K18" s="6">
        <v>648.28</v>
      </c>
      <c r="L18" s="6">
        <v>6835</v>
      </c>
      <c r="M18" s="6">
        <v>44711.49</v>
      </c>
      <c r="N18" s="6">
        <v>13519.81</v>
      </c>
      <c r="O18" s="6">
        <v>-8786.2199999999993</v>
      </c>
      <c r="P18" s="6">
        <v>16704.899999999998</v>
      </c>
      <c r="Q18" s="6">
        <v>43.33</v>
      </c>
      <c r="R18" s="6">
        <v>10351.950000000001</v>
      </c>
      <c r="S18" s="6">
        <v>408.97</v>
      </c>
    </row>
    <row r="19" spans="1:19" x14ac:dyDescent="0.25">
      <c r="A19" t="s">
        <v>46</v>
      </c>
      <c r="B19" s="8">
        <v>531147</v>
      </c>
      <c r="C19" s="8">
        <v>0</v>
      </c>
      <c r="D19" s="6">
        <v>58326.06</v>
      </c>
      <c r="E19" s="6">
        <v>7499.83</v>
      </c>
      <c r="F19" s="6">
        <v>7387.34</v>
      </c>
      <c r="G19" s="6">
        <v>20924.02</v>
      </c>
      <c r="H19" s="6">
        <v>1849.51</v>
      </c>
      <c r="I19" s="6">
        <v>0</v>
      </c>
      <c r="J19" s="6">
        <v>2362.1</v>
      </c>
      <c r="K19" s="6">
        <v>371.73</v>
      </c>
      <c r="L19" s="6">
        <v>3961.12</v>
      </c>
      <c r="M19" s="6">
        <v>7499.83</v>
      </c>
      <c r="N19" s="6">
        <v>8099.24</v>
      </c>
      <c r="O19" s="6">
        <v>-475.08</v>
      </c>
      <c r="P19" s="6">
        <v>2827.94</v>
      </c>
      <c r="Q19" s="6">
        <v>2.89</v>
      </c>
      <c r="R19" s="6">
        <v>1700.33</v>
      </c>
      <c r="S19" s="6">
        <v>224.24</v>
      </c>
    </row>
    <row r="20" spans="1:19" x14ac:dyDescent="0.25">
      <c r="A20" t="s">
        <v>47</v>
      </c>
      <c r="B20" s="8">
        <v>8541916</v>
      </c>
      <c r="C20" s="8">
        <v>701850</v>
      </c>
      <c r="D20" s="6">
        <v>616429.32999999996</v>
      </c>
      <c r="E20" s="6">
        <v>120832.98</v>
      </c>
      <c r="F20" s="6">
        <v>119020.51</v>
      </c>
      <c r="G20" s="6">
        <v>123197.18</v>
      </c>
      <c r="H20" s="6">
        <v>7453.99</v>
      </c>
      <c r="I20" s="6">
        <v>-1.31</v>
      </c>
      <c r="J20" s="6">
        <v>9284.83</v>
      </c>
      <c r="K20" s="6">
        <v>1443.25</v>
      </c>
      <c r="L20" s="6">
        <v>15612.16</v>
      </c>
      <c r="M20" s="6">
        <v>120832.98</v>
      </c>
      <c r="N20" s="6">
        <v>31293.11</v>
      </c>
      <c r="O20" s="6">
        <v>-11562.47</v>
      </c>
      <c r="P20" s="6">
        <v>44301.670000000006</v>
      </c>
      <c r="Q20" s="6">
        <v>76.92</v>
      </c>
      <c r="R20" s="6">
        <v>24424.61</v>
      </c>
      <c r="S20" s="6">
        <v>870.42</v>
      </c>
    </row>
    <row r="21" spans="1:19" x14ac:dyDescent="0.25">
      <c r="A21" t="s">
        <v>60</v>
      </c>
      <c r="B21" s="8">
        <v>0</v>
      </c>
      <c r="C21" s="8">
        <v>0</v>
      </c>
      <c r="D21" s="6">
        <v>21228.36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19.760000000000002</v>
      </c>
      <c r="E22" s="6">
        <v>3.42</v>
      </c>
      <c r="F22" s="6">
        <v>3.37</v>
      </c>
      <c r="G22" s="6">
        <v>9.4499999999999993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3.42</v>
      </c>
      <c r="N22" s="6">
        <v>3.67</v>
      </c>
      <c r="O22" s="6">
        <v>-0.2</v>
      </c>
      <c r="P22" s="6">
        <v>1.3</v>
      </c>
      <c r="Q22" s="6">
        <v>0</v>
      </c>
      <c r="R22" s="6">
        <v>0.77</v>
      </c>
      <c r="S22" s="6">
        <v>0.09</v>
      </c>
    </row>
    <row r="23" spans="1:19" x14ac:dyDescent="0.25">
      <c r="A23" t="s">
        <v>49</v>
      </c>
      <c r="B23" s="8">
        <v>13043630</v>
      </c>
      <c r="C23" s="8">
        <v>13043630</v>
      </c>
      <c r="D23" s="6">
        <v>1124823.3</v>
      </c>
      <c r="E23" s="6">
        <v>184735.83</v>
      </c>
      <c r="F23" s="6">
        <v>181964.79999999999</v>
      </c>
      <c r="G23" s="6">
        <v>324114.09999999998</v>
      </c>
      <c r="H23" s="6">
        <v>27160.36</v>
      </c>
      <c r="I23" s="6">
        <v>-25.26</v>
      </c>
      <c r="J23" s="6">
        <v>34162.86</v>
      </c>
      <c r="K23" s="6">
        <v>5175.38</v>
      </c>
      <c r="L23" s="6">
        <v>56383.38</v>
      </c>
      <c r="M23" s="6">
        <v>184735.83</v>
      </c>
      <c r="N23" s="6">
        <v>118126.26</v>
      </c>
      <c r="O23" s="6">
        <v>-5918.16</v>
      </c>
      <c r="P23" s="6">
        <v>64100.159999999996</v>
      </c>
      <c r="Q23" s="6">
        <v>391.47</v>
      </c>
      <c r="R23" s="6">
        <v>21106.959999999999</v>
      </c>
      <c r="S23" s="6">
        <v>3450.69</v>
      </c>
    </row>
    <row r="24" spans="1:19" x14ac:dyDescent="0.25">
      <c r="A24" t="s">
        <v>82</v>
      </c>
      <c r="B24" s="8">
        <v>112</v>
      </c>
      <c r="C24" s="8">
        <v>7</v>
      </c>
      <c r="D24" s="6">
        <v>8.08</v>
      </c>
      <c r="E24" s="6">
        <v>1.59</v>
      </c>
      <c r="F24" s="6">
        <v>1.56</v>
      </c>
      <c r="G24" s="6">
        <v>1.59</v>
      </c>
      <c r="H24" s="6">
        <v>0.1</v>
      </c>
      <c r="I24" s="6">
        <v>0</v>
      </c>
      <c r="J24" s="6">
        <v>0.13</v>
      </c>
      <c r="K24" s="6">
        <v>0</v>
      </c>
      <c r="L24" s="6">
        <v>0.2</v>
      </c>
      <c r="M24" s="6">
        <v>1.59</v>
      </c>
      <c r="N24" s="6">
        <v>0.41</v>
      </c>
      <c r="O24" s="6">
        <v>-0.14000000000000001</v>
      </c>
      <c r="P24" s="6">
        <v>0.57000000000000006</v>
      </c>
      <c r="Q24" s="6">
        <v>0</v>
      </c>
      <c r="R24" s="6">
        <v>0.32</v>
      </c>
      <c r="S24" s="6">
        <v>0</v>
      </c>
    </row>
    <row r="25" spans="1:19" x14ac:dyDescent="0.25">
      <c r="A25" s="16" t="s">
        <v>51</v>
      </c>
      <c r="B25" s="8">
        <v>101672493</v>
      </c>
      <c r="C25" s="8">
        <v>101672493</v>
      </c>
      <c r="D25" s="6">
        <v>3571138.31</v>
      </c>
      <c r="E25" s="6">
        <v>1437344.04</v>
      </c>
      <c r="F25" s="6">
        <v>1415783.88</v>
      </c>
      <c r="G25" s="6">
        <v>284637.38</v>
      </c>
      <c r="H25" s="6">
        <v>29636.5</v>
      </c>
      <c r="I25" s="6">
        <v>-203.34</v>
      </c>
      <c r="J25" s="6">
        <v>36881.57</v>
      </c>
      <c r="K25" s="6">
        <v>5718.38</v>
      </c>
      <c r="L25" s="6">
        <v>61563.02</v>
      </c>
      <c r="M25" s="6">
        <v>1437344.04</v>
      </c>
      <c r="N25" s="6">
        <v>124800.05</v>
      </c>
      <c r="O25" s="6">
        <v>-11082.3</v>
      </c>
      <c r="P25" s="6">
        <v>3160.51</v>
      </c>
      <c r="Q25" s="6">
        <v>575.86</v>
      </c>
      <c r="R25" s="6">
        <v>29877.55</v>
      </c>
      <c r="S25" s="6">
        <v>3709.58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150194.20000000001</v>
      </c>
      <c r="E26" s="6">
        <v>0</v>
      </c>
      <c r="F26" s="6">
        <v>0</v>
      </c>
      <c r="G26" s="6">
        <v>20834.2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20834.2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10630286</v>
      </c>
      <c r="C28" s="8">
        <v>10630286</v>
      </c>
      <c r="D28" s="6">
        <v>657521.52</v>
      </c>
      <c r="E28" s="6">
        <v>150280.35999999999</v>
      </c>
      <c r="F28" s="6">
        <v>148026.15</v>
      </c>
      <c r="G28" s="6">
        <v>162483.91</v>
      </c>
      <c r="H28" s="6">
        <v>17816.36</v>
      </c>
      <c r="I28" s="6">
        <v>-21.26</v>
      </c>
      <c r="J28" s="6">
        <v>22079.1</v>
      </c>
      <c r="K28" s="6">
        <v>3433.58</v>
      </c>
      <c r="L28" s="6">
        <v>37939.49</v>
      </c>
      <c r="M28" s="6">
        <v>150280.35999999999</v>
      </c>
      <c r="N28" s="6">
        <v>74784.06</v>
      </c>
      <c r="O28" s="6">
        <v>-1520.13</v>
      </c>
      <c r="P28" s="6">
        <v>2508.75</v>
      </c>
      <c r="Q28" s="6">
        <v>170.08</v>
      </c>
      <c r="R28" s="6">
        <v>3082.78</v>
      </c>
      <c r="S28" s="6">
        <v>2211.1</v>
      </c>
    </row>
    <row r="29" spans="1:19" x14ac:dyDescent="0.25">
      <c r="A29" s="16" t="s">
        <v>55</v>
      </c>
      <c r="B29" s="8">
        <v>4547419</v>
      </c>
      <c r="C29" s="8">
        <v>4547419</v>
      </c>
      <c r="D29" s="6">
        <v>263571.74</v>
      </c>
      <c r="E29" s="6">
        <v>0</v>
      </c>
      <c r="F29" s="6">
        <v>0</v>
      </c>
      <c r="G29" s="6">
        <v>69516.39</v>
      </c>
      <c r="H29" s="6">
        <v>7621.47</v>
      </c>
      <c r="I29" s="6">
        <v>0</v>
      </c>
      <c r="J29" s="6">
        <v>9444.99</v>
      </c>
      <c r="K29" s="6">
        <v>1468.82</v>
      </c>
      <c r="L29" s="6">
        <v>16229.74</v>
      </c>
      <c r="M29" s="6">
        <v>0</v>
      </c>
      <c r="N29" s="6">
        <v>31991.09</v>
      </c>
      <c r="O29" s="6">
        <v>-650.28</v>
      </c>
      <c r="P29" s="6">
        <v>1073.19</v>
      </c>
      <c r="Q29" s="6">
        <v>72.760000000000005</v>
      </c>
      <c r="R29" s="6">
        <v>1318.75</v>
      </c>
      <c r="S29" s="6">
        <v>945.86</v>
      </c>
    </row>
    <row r="30" spans="1:19" x14ac:dyDescent="0.25">
      <c r="A30" s="16" t="s">
        <v>56</v>
      </c>
      <c r="B30" s="8">
        <v>9323560</v>
      </c>
      <c r="C30" s="8">
        <v>102559160</v>
      </c>
      <c r="D30" s="6">
        <v>751564.80000000005</v>
      </c>
      <c r="E30" s="6">
        <v>0</v>
      </c>
      <c r="F30" s="6">
        <v>0</v>
      </c>
      <c r="G30" s="6">
        <v>413137.33</v>
      </c>
      <c r="H30" s="6">
        <v>0</v>
      </c>
      <c r="I30" s="6">
        <v>0</v>
      </c>
      <c r="J30" s="6">
        <v>32581.7</v>
      </c>
      <c r="K30" s="6">
        <v>378376.75</v>
      </c>
      <c r="L30" s="6">
        <v>0</v>
      </c>
      <c r="M30" s="6">
        <v>0</v>
      </c>
      <c r="N30" s="6">
        <v>0</v>
      </c>
      <c r="O30" s="6">
        <v>0</v>
      </c>
      <c r="P30" s="6">
        <v>2178.88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34895520</v>
      </c>
      <c r="C31" s="8">
        <v>34895520</v>
      </c>
      <c r="D31" s="6">
        <v>2168579.86</v>
      </c>
      <c r="E31" s="6">
        <v>493317.97</v>
      </c>
      <c r="F31" s="6">
        <v>485918.2</v>
      </c>
      <c r="G31" s="6">
        <v>748647.77</v>
      </c>
      <c r="H31" s="6">
        <v>81413.100000000006</v>
      </c>
      <c r="I31" s="6">
        <v>-69.790000000000006</v>
      </c>
      <c r="J31" s="6">
        <v>123146.29</v>
      </c>
      <c r="K31" s="6">
        <v>19611.28</v>
      </c>
      <c r="L31" s="6">
        <v>173464.52</v>
      </c>
      <c r="M31" s="6">
        <v>493317.97</v>
      </c>
      <c r="N31" s="6">
        <v>343841.71</v>
      </c>
      <c r="O31" s="6">
        <v>-20274.3</v>
      </c>
      <c r="P31" s="6">
        <v>8235.34</v>
      </c>
      <c r="Q31" s="6">
        <v>1123.69</v>
      </c>
      <c r="R31" s="6">
        <v>7962.35</v>
      </c>
      <c r="S31" s="6">
        <v>10193.58</v>
      </c>
    </row>
    <row r="32" spans="1:19" x14ac:dyDescent="0.25">
      <c r="A32" s="16" t="s">
        <v>58</v>
      </c>
      <c r="B32" s="8">
        <v>15488191</v>
      </c>
      <c r="C32" s="8">
        <v>15488191</v>
      </c>
      <c r="D32" s="6">
        <v>1058458.51</v>
      </c>
      <c r="E32" s="6">
        <v>218956.56</v>
      </c>
      <c r="F32" s="6">
        <v>215672.21</v>
      </c>
      <c r="G32" s="6">
        <v>327718.2</v>
      </c>
      <c r="H32" s="6">
        <v>34495.33</v>
      </c>
      <c r="I32" s="6">
        <v>-30.98</v>
      </c>
      <c r="J32" s="6">
        <v>54657.83</v>
      </c>
      <c r="K32" s="6">
        <v>8704.36</v>
      </c>
      <c r="L32" s="6">
        <v>73498.2</v>
      </c>
      <c r="M32" s="6">
        <v>218956.56</v>
      </c>
      <c r="N32" s="6">
        <v>145688.28</v>
      </c>
      <c r="O32" s="6">
        <v>-8998.64</v>
      </c>
      <c r="P32" s="6">
        <v>3655.21</v>
      </c>
      <c r="Q32" s="6">
        <v>476.11</v>
      </c>
      <c r="R32" s="6">
        <v>11253.4</v>
      </c>
      <c r="S32" s="6">
        <v>4319.1000000000004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2515313545</v>
      </c>
      <c r="C34" s="19">
        <f t="shared" si="0"/>
        <v>2596731612</v>
      </c>
      <c r="D34" s="20">
        <f t="shared" si="0"/>
        <v>241367834.5500001</v>
      </c>
      <c r="E34" s="20">
        <f t="shared" si="0"/>
        <v>35410849.489999995</v>
      </c>
      <c r="F34" s="20">
        <f t="shared" si="0"/>
        <v>34879686.930950008</v>
      </c>
      <c r="G34" s="20">
        <f t="shared" si="0"/>
        <v>76382710.959999993</v>
      </c>
      <c r="H34" s="20">
        <f t="shared" si="0"/>
        <v>6970545.5499999998</v>
      </c>
      <c r="I34" s="20">
        <f t="shared" si="0"/>
        <v>-3606.920000000001</v>
      </c>
      <c r="J34" s="20">
        <f t="shared" si="0"/>
        <v>8809860.1099999994</v>
      </c>
      <c r="K34" s="20">
        <f t="shared" si="0"/>
        <v>1736337.16</v>
      </c>
      <c r="L34" s="20">
        <f t="shared" si="0"/>
        <v>14445121.289999995</v>
      </c>
      <c r="M34" s="20">
        <f t="shared" si="0"/>
        <v>35410849.489999995</v>
      </c>
      <c r="N34" s="20">
        <f t="shared" si="0"/>
        <v>30888226.200000007</v>
      </c>
      <c r="O34" s="20">
        <f t="shared" si="0"/>
        <v>-1579429.3099999996</v>
      </c>
      <c r="P34" s="20">
        <f t="shared" si="0"/>
        <v>8576120.3600000013</v>
      </c>
      <c r="Q34" s="20">
        <f t="shared" si="0"/>
        <v>96912.400000000009</v>
      </c>
      <c r="R34" s="20">
        <f t="shared" si="0"/>
        <v>5567391.6200000001</v>
      </c>
      <c r="S34" s="20">
        <f t="shared" si="0"/>
        <v>875232.49999999988</v>
      </c>
    </row>
  </sheetData>
  <printOptions headings="1"/>
  <pageMargins left="0.7" right="0.7" top="0.75" bottom="0.75" header="0.3" footer="0.3"/>
  <pageSetup scale="3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A3AC-C04B-47D8-9BD3-A3303F7448E6}">
  <sheetPr>
    <pageSetUpPr fitToPage="1"/>
  </sheetPr>
  <dimension ref="A1:S34"/>
  <sheetViews>
    <sheetView topLeftCell="K1" zoomScaleNormal="100" workbookViewId="0">
      <selection activeCell="S2" sqref="S2"/>
    </sheetView>
  </sheetViews>
  <sheetFormatPr defaultRowHeight="15" x14ac:dyDescent="0.25"/>
  <cols>
    <col min="1" max="1" width="27.710937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1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19" x14ac:dyDescent="0.25">
      <c r="A1" s="3" t="s">
        <v>83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125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600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93544220</v>
      </c>
      <c r="C7" s="8">
        <v>93543521</v>
      </c>
      <c r="D7" s="6">
        <v>11223897.779999999</v>
      </c>
      <c r="E7" s="6">
        <v>1322416.8799999999</v>
      </c>
      <c r="F7" s="6">
        <v>1302580.6100000001</v>
      </c>
      <c r="G7" s="6">
        <v>3917833.85</v>
      </c>
      <c r="H7" s="6">
        <v>334986.82</v>
      </c>
      <c r="I7" s="6">
        <v>-1087.46</v>
      </c>
      <c r="J7" s="6">
        <v>440681.98</v>
      </c>
      <c r="K7" s="6">
        <v>70182.720000000001</v>
      </c>
      <c r="L7" s="6">
        <v>716690.14</v>
      </c>
      <c r="M7" s="6">
        <v>1322416.8799999999</v>
      </c>
      <c r="N7" s="6">
        <v>1568942.82</v>
      </c>
      <c r="O7" s="6">
        <v>-88115.31</v>
      </c>
      <c r="P7" s="6">
        <v>493222.12</v>
      </c>
      <c r="Q7" s="6">
        <v>5040.43</v>
      </c>
      <c r="R7" s="6">
        <v>333084.63</v>
      </c>
      <c r="S7" s="6">
        <v>44204.959999999999</v>
      </c>
    </row>
    <row r="8" spans="1:19" x14ac:dyDescent="0.25">
      <c r="A8" t="s">
        <v>36</v>
      </c>
      <c r="B8" s="8">
        <v>40118</v>
      </c>
      <c r="C8" s="8">
        <v>0</v>
      </c>
      <c r="D8" s="6">
        <v>5729.28</v>
      </c>
      <c r="E8" s="6">
        <v>567.08000000000004</v>
      </c>
      <c r="F8" s="6">
        <v>558.57000000000005</v>
      </c>
      <c r="G8" s="6">
        <v>1581.42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567.08000000000004</v>
      </c>
      <c r="N8" s="6">
        <v>613.39</v>
      </c>
      <c r="O8" s="6">
        <v>-36.44</v>
      </c>
      <c r="P8" s="6">
        <v>212.21</v>
      </c>
      <c r="Q8" s="6">
        <v>0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139.47999999999999</v>
      </c>
      <c r="E9" s="6">
        <v>17.239999999999998</v>
      </c>
      <c r="F9" s="6">
        <v>16.98</v>
      </c>
      <c r="G9" s="6">
        <v>21.04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17.239999999999998</v>
      </c>
      <c r="N9" s="6">
        <v>5.04</v>
      </c>
      <c r="O9" s="6">
        <v>-0.8</v>
      </c>
      <c r="P9" s="6">
        <v>1725.51</v>
      </c>
      <c r="Q9" s="6">
        <v>0.02</v>
      </c>
      <c r="R9" s="6">
        <v>4.74</v>
      </c>
      <c r="S9" s="6">
        <v>0.15</v>
      </c>
    </row>
    <row r="10" spans="1:19" x14ac:dyDescent="0.25">
      <c r="A10" t="s">
        <v>38</v>
      </c>
      <c r="B10" s="8">
        <v>875448086</v>
      </c>
      <c r="C10" s="8">
        <v>875033881</v>
      </c>
      <c r="D10" s="6">
        <v>70300792.190000013</v>
      </c>
      <c r="E10" s="6">
        <v>12376922.24</v>
      </c>
      <c r="F10" s="6">
        <v>12191268.380000001</v>
      </c>
      <c r="G10" s="6">
        <v>24300606.27</v>
      </c>
      <c r="H10" s="6">
        <v>2369841.36</v>
      </c>
      <c r="I10" s="6">
        <v>-10443.51</v>
      </c>
      <c r="J10" s="6">
        <v>3089312.38</v>
      </c>
      <c r="K10" s="6">
        <v>490404.76</v>
      </c>
      <c r="L10" s="6">
        <v>5020584.63</v>
      </c>
      <c r="M10" s="6">
        <v>12376922.24</v>
      </c>
      <c r="N10" s="6">
        <v>10394192.390000001</v>
      </c>
      <c r="O10" s="6">
        <v>-508338.66</v>
      </c>
      <c r="P10" s="6">
        <v>1919048.88</v>
      </c>
      <c r="Q10" s="6">
        <v>33816.479999999996</v>
      </c>
      <c r="R10" s="6">
        <v>1193634.6400000001</v>
      </c>
      <c r="S10" s="6">
        <v>306833.85000000003</v>
      </c>
    </row>
    <row r="11" spans="1:19" x14ac:dyDescent="0.25">
      <c r="A11" t="s">
        <v>39</v>
      </c>
      <c r="B11" s="8">
        <v>96240</v>
      </c>
      <c r="C11" s="8">
        <v>0</v>
      </c>
      <c r="D11" s="6">
        <v>9793.67</v>
      </c>
      <c r="E11" s="6">
        <v>1360.55</v>
      </c>
      <c r="F11" s="6">
        <v>1340.14</v>
      </c>
      <c r="G11" s="6">
        <v>1661.02</v>
      </c>
      <c r="H11" s="6">
        <v>91.5</v>
      </c>
      <c r="I11" s="6">
        <v>-1.1499999999999999</v>
      </c>
      <c r="J11" s="6">
        <v>118.97</v>
      </c>
      <c r="K11" s="6">
        <v>17.54</v>
      </c>
      <c r="L11" s="6">
        <v>203.26</v>
      </c>
      <c r="M11" s="6">
        <v>1360.55</v>
      </c>
      <c r="N11" s="6">
        <v>398.06</v>
      </c>
      <c r="O11" s="6">
        <v>-63.32</v>
      </c>
      <c r="P11" s="6">
        <v>508.6</v>
      </c>
      <c r="Q11" s="6">
        <v>1.35</v>
      </c>
      <c r="R11" s="6">
        <v>374.28</v>
      </c>
      <c r="S11" s="6">
        <v>11.93</v>
      </c>
    </row>
    <row r="12" spans="1:19" x14ac:dyDescent="0.25">
      <c r="A12" t="s">
        <v>40</v>
      </c>
      <c r="B12" s="8">
        <v>485592093</v>
      </c>
      <c r="C12" s="8">
        <v>485677505</v>
      </c>
      <c r="D12" s="6">
        <v>47436367.020000003</v>
      </c>
      <c r="E12" s="6">
        <v>6896174.7800000003</v>
      </c>
      <c r="F12" s="6">
        <v>6792732.1399999997</v>
      </c>
      <c r="G12" s="6">
        <v>14394023.84</v>
      </c>
      <c r="H12" s="6">
        <v>1267414.5</v>
      </c>
      <c r="I12" s="6">
        <v>-5816.13</v>
      </c>
      <c r="J12" s="6">
        <v>1681881.72</v>
      </c>
      <c r="K12" s="6">
        <v>252183.75</v>
      </c>
      <c r="L12" s="6">
        <v>2610379.46</v>
      </c>
      <c r="M12" s="6">
        <v>6896174.7800000003</v>
      </c>
      <c r="N12" s="6">
        <v>5758909.3600000003</v>
      </c>
      <c r="O12" s="6">
        <v>-222951.3</v>
      </c>
      <c r="P12" s="6">
        <v>2078401.06</v>
      </c>
      <c r="Q12" s="6">
        <v>14631.82</v>
      </c>
      <c r="R12" s="6">
        <v>790716.11</v>
      </c>
      <c r="S12" s="6">
        <v>168273.49</v>
      </c>
    </row>
    <row r="13" spans="1:19" x14ac:dyDescent="0.25">
      <c r="A13" t="s">
        <v>69</v>
      </c>
      <c r="B13" s="8">
        <v>0</v>
      </c>
      <c r="C13" s="8">
        <v>0</v>
      </c>
      <c r="D13" s="6">
        <v>1890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340158</v>
      </c>
      <c r="C14" s="8">
        <v>340158</v>
      </c>
      <c r="D14" s="6">
        <v>30933.82</v>
      </c>
      <c r="E14" s="6">
        <v>4808.78</v>
      </c>
      <c r="F14" s="6">
        <v>4736.6400000000003</v>
      </c>
      <c r="G14" s="6">
        <v>5870.74</v>
      </c>
      <c r="H14" s="6">
        <v>323.64999999999998</v>
      </c>
      <c r="I14" s="6">
        <v>-3.93</v>
      </c>
      <c r="J14" s="6">
        <v>420.51</v>
      </c>
      <c r="K14" s="6">
        <v>61.91</v>
      </c>
      <c r="L14" s="6">
        <v>717.97</v>
      </c>
      <c r="M14" s="6">
        <v>4808.78</v>
      </c>
      <c r="N14" s="6">
        <v>1406.89</v>
      </c>
      <c r="O14" s="6">
        <v>-223.82</v>
      </c>
      <c r="P14" s="6">
        <v>1797.7600000000002</v>
      </c>
      <c r="Q14" s="6">
        <v>4.6399999999999997</v>
      </c>
      <c r="R14" s="6">
        <v>1322.87</v>
      </c>
      <c r="S14" s="6">
        <v>42.29</v>
      </c>
    </row>
    <row r="15" spans="1:19" x14ac:dyDescent="0.25">
      <c r="A15" t="s">
        <v>42</v>
      </c>
      <c r="B15" s="8">
        <v>200979</v>
      </c>
      <c r="C15" s="8">
        <v>200979</v>
      </c>
      <c r="D15" s="6">
        <v>15040.82</v>
      </c>
      <c r="E15" s="6">
        <v>2841.22</v>
      </c>
      <c r="F15" s="6">
        <v>2798.6</v>
      </c>
      <c r="G15" s="6">
        <v>2917.33</v>
      </c>
      <c r="H15" s="6">
        <v>170.31</v>
      </c>
      <c r="I15" s="6">
        <v>-2.1800000000000002</v>
      </c>
      <c r="J15" s="6">
        <v>219.06</v>
      </c>
      <c r="K15" s="6">
        <v>31.69</v>
      </c>
      <c r="L15" s="6">
        <v>369.41</v>
      </c>
      <c r="M15" s="6">
        <v>2841.22</v>
      </c>
      <c r="N15" s="6">
        <v>737.19</v>
      </c>
      <c r="O15" s="6">
        <v>-271.88</v>
      </c>
      <c r="P15" s="6">
        <v>1061.43</v>
      </c>
      <c r="Q15" s="6">
        <v>4.03</v>
      </c>
      <c r="R15" s="6">
        <v>576.17999999999995</v>
      </c>
      <c r="S15" s="6">
        <v>22.09</v>
      </c>
    </row>
    <row r="16" spans="1:19" x14ac:dyDescent="0.25">
      <c r="A16" t="s">
        <v>43</v>
      </c>
      <c r="B16" s="8">
        <v>223979</v>
      </c>
      <c r="C16" s="8">
        <v>223979</v>
      </c>
      <c r="D16" s="6">
        <v>35594.47</v>
      </c>
      <c r="E16" s="6">
        <v>3166.59</v>
      </c>
      <c r="F16" s="6">
        <v>3119.09</v>
      </c>
      <c r="G16" s="6">
        <v>8823.41</v>
      </c>
      <c r="H16" s="6">
        <v>774.49</v>
      </c>
      <c r="I16" s="6">
        <v>-1.0900000000000001</v>
      </c>
      <c r="J16" s="6">
        <v>1002.94</v>
      </c>
      <c r="K16" s="6">
        <v>154.31</v>
      </c>
      <c r="L16" s="6">
        <v>1673.52</v>
      </c>
      <c r="M16" s="6">
        <v>3166.59</v>
      </c>
      <c r="N16" s="6">
        <v>3409.86</v>
      </c>
      <c r="O16" s="6">
        <v>-197.04</v>
      </c>
      <c r="P16" s="6">
        <v>1182.97</v>
      </c>
      <c r="Q16" s="6">
        <v>9.9700000000000006</v>
      </c>
      <c r="R16" s="6">
        <v>712.31</v>
      </c>
      <c r="S16" s="6">
        <v>101.17</v>
      </c>
    </row>
    <row r="17" spans="1:19" x14ac:dyDescent="0.25">
      <c r="A17" t="s">
        <v>44</v>
      </c>
      <c r="B17" s="8">
        <v>760942366</v>
      </c>
      <c r="C17" s="8">
        <v>760869996</v>
      </c>
      <c r="D17" s="6">
        <v>90203888.219999999</v>
      </c>
      <c r="E17" s="6">
        <v>10757445.58</v>
      </c>
      <c r="F17" s="6">
        <v>10596083.85</v>
      </c>
      <c r="G17" s="6">
        <v>27230251.239999998</v>
      </c>
      <c r="H17" s="6">
        <v>2195533.25</v>
      </c>
      <c r="I17" s="6">
        <v>-9061.89</v>
      </c>
      <c r="J17" s="6">
        <v>2891613.57</v>
      </c>
      <c r="K17" s="6">
        <v>439074.72</v>
      </c>
      <c r="L17" s="6">
        <v>4876602.59</v>
      </c>
      <c r="M17" s="6">
        <v>10757445.58</v>
      </c>
      <c r="N17" s="6">
        <v>10863990.619999999</v>
      </c>
      <c r="O17" s="6">
        <v>-611824.1</v>
      </c>
      <c r="P17" s="6">
        <v>3467571.29</v>
      </c>
      <c r="Q17" s="6">
        <v>35733.86</v>
      </c>
      <c r="R17" s="6">
        <v>2790352.68</v>
      </c>
      <c r="S17" s="6">
        <v>290664.65000000002</v>
      </c>
    </row>
    <row r="18" spans="1:19" x14ac:dyDescent="0.25">
      <c r="A18" t="s">
        <v>45</v>
      </c>
      <c r="B18" s="8">
        <v>3163227</v>
      </c>
      <c r="C18" s="8">
        <v>0</v>
      </c>
      <c r="D18" s="6">
        <v>596947.34</v>
      </c>
      <c r="E18" s="6">
        <v>44718.79</v>
      </c>
      <c r="F18" s="6">
        <v>44048</v>
      </c>
      <c r="G18" s="6">
        <v>46854.8</v>
      </c>
      <c r="H18" s="6">
        <v>3135.08</v>
      </c>
      <c r="I18" s="6">
        <v>-36.96</v>
      </c>
      <c r="J18" s="6">
        <v>4023.72</v>
      </c>
      <c r="K18" s="6">
        <v>648.34</v>
      </c>
      <c r="L18" s="6">
        <v>6836.57</v>
      </c>
      <c r="M18" s="6">
        <v>44718.79</v>
      </c>
      <c r="N18" s="6">
        <v>13522.04</v>
      </c>
      <c r="O18" s="6">
        <v>-8787.65</v>
      </c>
      <c r="P18" s="6">
        <v>16707.689999999999</v>
      </c>
      <c r="Q18" s="6">
        <v>43.32</v>
      </c>
      <c r="R18" s="6">
        <v>10353.629999999999</v>
      </c>
      <c r="S18" s="6">
        <v>409.02</v>
      </c>
    </row>
    <row r="19" spans="1:19" x14ac:dyDescent="0.25">
      <c r="A19" t="s">
        <v>46</v>
      </c>
      <c r="B19" s="8">
        <v>531147</v>
      </c>
      <c r="C19" s="8">
        <v>0</v>
      </c>
      <c r="D19" s="6">
        <v>58326.06</v>
      </c>
      <c r="E19" s="6">
        <v>7499.83</v>
      </c>
      <c r="F19" s="6">
        <v>7387.34</v>
      </c>
      <c r="G19" s="6">
        <v>20924.02</v>
      </c>
      <c r="H19" s="6">
        <v>1849.51</v>
      </c>
      <c r="I19" s="6">
        <v>0</v>
      </c>
      <c r="J19" s="6">
        <v>2362.1</v>
      </c>
      <c r="K19" s="6">
        <v>371.73</v>
      </c>
      <c r="L19" s="6">
        <v>3961.12</v>
      </c>
      <c r="M19" s="6">
        <v>7499.83</v>
      </c>
      <c r="N19" s="6">
        <v>8099.24</v>
      </c>
      <c r="O19" s="6">
        <v>-475.08</v>
      </c>
      <c r="P19" s="6">
        <v>2827.94</v>
      </c>
      <c r="Q19" s="6">
        <v>2.89</v>
      </c>
      <c r="R19" s="6">
        <v>1700.33</v>
      </c>
      <c r="S19" s="6">
        <v>224.24</v>
      </c>
    </row>
    <row r="20" spans="1:19" x14ac:dyDescent="0.25">
      <c r="A20" t="s">
        <v>47</v>
      </c>
      <c r="B20" s="8">
        <v>8550062</v>
      </c>
      <c r="C20" s="8">
        <v>730249</v>
      </c>
      <c r="D20" s="6">
        <v>617621.79</v>
      </c>
      <c r="E20" s="6">
        <v>120928.82</v>
      </c>
      <c r="F20" s="6">
        <v>119114.88</v>
      </c>
      <c r="G20" s="6">
        <v>123002.82</v>
      </c>
      <c r="H20" s="6">
        <v>7202.4</v>
      </c>
      <c r="I20" s="6">
        <v>-45.46</v>
      </c>
      <c r="J20" s="6">
        <v>9291.6299999999992</v>
      </c>
      <c r="K20" s="6">
        <v>1444.1</v>
      </c>
      <c r="L20" s="6">
        <v>15696.75</v>
      </c>
      <c r="M20" s="6">
        <v>120928.82</v>
      </c>
      <c r="N20" s="6">
        <v>31325.53</v>
      </c>
      <c r="O20" s="6">
        <v>-11570.73</v>
      </c>
      <c r="P20" s="6">
        <v>44270.73</v>
      </c>
      <c r="Q20" s="6">
        <v>77.599999999999994</v>
      </c>
      <c r="R20" s="6">
        <v>24439.64</v>
      </c>
      <c r="S20" s="6">
        <v>870.63</v>
      </c>
    </row>
    <row r="21" spans="1:19" x14ac:dyDescent="0.25">
      <c r="A21" t="s">
        <v>60</v>
      </c>
      <c r="B21" s="8">
        <v>0</v>
      </c>
      <c r="C21" s="8">
        <v>0</v>
      </c>
      <c r="D21" s="6">
        <v>4048.58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19.760000000000002</v>
      </c>
      <c r="E22" s="6">
        <v>3.42</v>
      </c>
      <c r="F22" s="6">
        <v>3.37</v>
      </c>
      <c r="G22" s="6">
        <v>9.4499999999999993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3.42</v>
      </c>
      <c r="N22" s="6">
        <v>3.67</v>
      </c>
      <c r="O22" s="6">
        <v>-0.2</v>
      </c>
      <c r="P22" s="6">
        <v>1.3</v>
      </c>
      <c r="Q22" s="6">
        <v>0</v>
      </c>
      <c r="R22" s="6">
        <v>0.77</v>
      </c>
      <c r="S22" s="6">
        <v>0.09</v>
      </c>
    </row>
    <row r="23" spans="1:19" x14ac:dyDescent="0.25">
      <c r="A23" t="s">
        <v>49</v>
      </c>
      <c r="B23" s="8">
        <v>12997767</v>
      </c>
      <c r="C23" s="8">
        <v>12997767</v>
      </c>
      <c r="D23" s="6">
        <v>1121658.55</v>
      </c>
      <c r="E23" s="6">
        <v>183972.83</v>
      </c>
      <c r="F23" s="6">
        <v>181213.22</v>
      </c>
      <c r="G23" s="6">
        <v>323083.53000000003</v>
      </c>
      <c r="H23" s="6">
        <v>26130.58</v>
      </c>
      <c r="I23" s="6">
        <v>-153.59</v>
      </c>
      <c r="J23" s="6">
        <v>34014.69</v>
      </c>
      <c r="K23" s="6">
        <v>5152.88</v>
      </c>
      <c r="L23" s="6">
        <v>57467.25</v>
      </c>
      <c r="M23" s="6">
        <v>183972.83</v>
      </c>
      <c r="N23" s="6">
        <v>117623.98</v>
      </c>
      <c r="O23" s="6">
        <v>-5894.78</v>
      </c>
      <c r="P23" s="6">
        <v>63902.84</v>
      </c>
      <c r="Q23" s="6">
        <v>389.82</v>
      </c>
      <c r="R23" s="6">
        <v>21015.08</v>
      </c>
      <c r="S23" s="6">
        <v>3434.78</v>
      </c>
    </row>
    <row r="24" spans="1:19" x14ac:dyDescent="0.25">
      <c r="A24" t="s">
        <v>82</v>
      </c>
      <c r="B24" s="8">
        <v>783</v>
      </c>
      <c r="C24" s="8">
        <v>22</v>
      </c>
      <c r="D24" s="6">
        <v>56.45</v>
      </c>
      <c r="E24" s="6">
        <v>11.09</v>
      </c>
      <c r="F24" s="6">
        <v>10.93</v>
      </c>
      <c r="G24" s="6">
        <v>11.06</v>
      </c>
      <c r="H24" s="6">
        <v>0.65</v>
      </c>
      <c r="I24" s="6">
        <v>0</v>
      </c>
      <c r="J24" s="6">
        <v>0.9</v>
      </c>
      <c r="K24" s="6">
        <v>0</v>
      </c>
      <c r="L24" s="6">
        <v>1.37</v>
      </c>
      <c r="M24" s="6">
        <v>11.09</v>
      </c>
      <c r="N24" s="6">
        <v>2.84</v>
      </c>
      <c r="O24" s="6">
        <v>-0.99</v>
      </c>
      <c r="P24" s="6">
        <v>4.0199999999999996</v>
      </c>
      <c r="Q24" s="6">
        <v>0</v>
      </c>
      <c r="R24" s="6">
        <v>2.27</v>
      </c>
      <c r="S24" s="6">
        <v>0</v>
      </c>
    </row>
    <row r="25" spans="1:19" x14ac:dyDescent="0.25">
      <c r="A25" s="16" t="s">
        <v>51</v>
      </c>
      <c r="B25" s="8">
        <v>98644440</v>
      </c>
      <c r="C25" s="8">
        <v>98644440</v>
      </c>
      <c r="D25" s="6">
        <v>3478486.22</v>
      </c>
      <c r="E25" s="6">
        <v>1394536.44</v>
      </c>
      <c r="F25" s="6">
        <v>1373618.39</v>
      </c>
      <c r="G25" s="6">
        <v>282366.62</v>
      </c>
      <c r="H25" s="6">
        <v>28391.040000000001</v>
      </c>
      <c r="I25" s="6">
        <v>-1183.73</v>
      </c>
      <c r="J25" s="6">
        <v>36881.57</v>
      </c>
      <c r="K25" s="6">
        <v>5718.38</v>
      </c>
      <c r="L25" s="6">
        <v>61188.05</v>
      </c>
      <c r="M25" s="6">
        <v>1394536.44</v>
      </c>
      <c r="N25" s="6">
        <v>124800.05</v>
      </c>
      <c r="O25" s="6">
        <v>-10752.24</v>
      </c>
      <c r="P25" s="6">
        <v>3160.51</v>
      </c>
      <c r="Q25" s="6">
        <v>575.86</v>
      </c>
      <c r="R25" s="6">
        <v>29877.55</v>
      </c>
      <c r="S25" s="6">
        <v>3709.58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149479.57999999999</v>
      </c>
      <c r="E26" s="6">
        <v>0</v>
      </c>
      <c r="F26" s="6">
        <v>0</v>
      </c>
      <c r="G26" s="6">
        <v>20119.580000000002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20119.580000000002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10613374</v>
      </c>
      <c r="C28" s="8">
        <v>10613374</v>
      </c>
      <c r="D28" s="6">
        <v>646707.11</v>
      </c>
      <c r="E28" s="6">
        <v>150041.26</v>
      </c>
      <c r="F28" s="6">
        <v>147790.64000000001</v>
      </c>
      <c r="G28" s="6">
        <v>152174.54999999999</v>
      </c>
      <c r="H28" s="6">
        <v>15537.98</v>
      </c>
      <c r="I28" s="6">
        <v>-127.36</v>
      </c>
      <c r="J28" s="6">
        <v>22043.98</v>
      </c>
      <c r="K28" s="6">
        <v>3428.12</v>
      </c>
      <c r="L28" s="6">
        <v>30184.43</v>
      </c>
      <c r="M28" s="6">
        <v>150041.26</v>
      </c>
      <c r="N28" s="6">
        <v>74665.08</v>
      </c>
      <c r="O28" s="6">
        <v>-1517.71</v>
      </c>
      <c r="P28" s="6">
        <v>2504.7600000000002</v>
      </c>
      <c r="Q28" s="6">
        <v>169.81</v>
      </c>
      <c r="R28" s="6">
        <v>3077.88</v>
      </c>
      <c r="S28" s="6">
        <v>2207.58</v>
      </c>
    </row>
    <row r="29" spans="1:19" x14ac:dyDescent="0.25">
      <c r="A29" s="16" t="s">
        <v>55</v>
      </c>
      <c r="B29" s="8">
        <v>4234090</v>
      </c>
      <c r="C29" s="8">
        <v>4234090</v>
      </c>
      <c r="D29" s="6">
        <v>231186.69</v>
      </c>
      <c r="E29" s="6">
        <v>0</v>
      </c>
      <c r="F29" s="6">
        <v>0</v>
      </c>
      <c r="G29" s="6">
        <v>60759.199999999997</v>
      </c>
      <c r="H29" s="6">
        <v>6198.71</v>
      </c>
      <c r="I29" s="6">
        <v>0</v>
      </c>
      <c r="J29" s="6">
        <v>8794.2000000000007</v>
      </c>
      <c r="K29" s="6">
        <v>1367.61</v>
      </c>
      <c r="L29" s="6">
        <v>12041.75</v>
      </c>
      <c r="M29" s="6">
        <v>0</v>
      </c>
      <c r="N29" s="6">
        <v>29786.82</v>
      </c>
      <c r="O29" s="6">
        <v>-605.47</v>
      </c>
      <c r="P29" s="6">
        <v>999.25</v>
      </c>
      <c r="Q29" s="6">
        <v>67.75</v>
      </c>
      <c r="R29" s="6">
        <v>1227.8900000000001</v>
      </c>
      <c r="S29" s="6">
        <v>880.69</v>
      </c>
    </row>
    <row r="30" spans="1:19" x14ac:dyDescent="0.25">
      <c r="A30" s="16" t="s">
        <v>56</v>
      </c>
      <c r="B30" s="8">
        <v>6999120</v>
      </c>
      <c r="C30" s="8">
        <v>16322680</v>
      </c>
      <c r="D30" s="6">
        <v>-166129.35999999999</v>
      </c>
      <c r="E30" s="6">
        <v>0</v>
      </c>
      <c r="F30" s="6">
        <v>0</v>
      </c>
      <c r="G30" s="6">
        <v>-342902.86</v>
      </c>
      <c r="H30" s="6">
        <v>0</v>
      </c>
      <c r="I30" s="6">
        <v>0</v>
      </c>
      <c r="J30" s="6">
        <v>24699.89</v>
      </c>
      <c r="K30" s="6">
        <v>-369254.54</v>
      </c>
      <c r="L30" s="6">
        <v>0</v>
      </c>
      <c r="M30" s="6">
        <v>0</v>
      </c>
      <c r="N30" s="6">
        <v>0</v>
      </c>
      <c r="O30" s="6">
        <v>0</v>
      </c>
      <c r="P30" s="6">
        <v>1651.79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31161240</v>
      </c>
      <c r="C31" s="8">
        <v>31161240</v>
      </c>
      <c r="D31" s="6">
        <v>1953886.1</v>
      </c>
      <c r="E31" s="6">
        <v>440526.45</v>
      </c>
      <c r="F31" s="6">
        <v>433918.55</v>
      </c>
      <c r="G31" s="6">
        <v>627425.93999999994</v>
      </c>
      <c r="H31" s="6">
        <v>65882.41</v>
      </c>
      <c r="I31" s="6">
        <v>-373.93</v>
      </c>
      <c r="J31" s="6">
        <v>109968.02</v>
      </c>
      <c r="K31" s="6">
        <v>17512.62</v>
      </c>
      <c r="L31" s="6">
        <v>140165.53</v>
      </c>
      <c r="M31" s="6">
        <v>440526.45</v>
      </c>
      <c r="N31" s="6">
        <v>288827.03000000003</v>
      </c>
      <c r="O31" s="6">
        <v>-18104.68</v>
      </c>
      <c r="P31" s="6">
        <v>7354.05</v>
      </c>
      <c r="Q31" s="6">
        <v>943.9</v>
      </c>
      <c r="R31" s="6">
        <v>6688.38</v>
      </c>
      <c r="S31" s="6">
        <v>8562.61</v>
      </c>
    </row>
    <row r="32" spans="1:19" x14ac:dyDescent="0.25">
      <c r="A32" s="16" t="s">
        <v>58</v>
      </c>
      <c r="B32" s="8">
        <v>15286177</v>
      </c>
      <c r="C32" s="8">
        <v>15286177</v>
      </c>
      <c r="D32" s="6">
        <v>1054292.8700000001</v>
      </c>
      <c r="E32" s="6">
        <v>216100.68</v>
      </c>
      <c r="F32" s="6">
        <v>212859.17</v>
      </c>
      <c r="G32" s="6">
        <v>326159.11</v>
      </c>
      <c r="H32" s="6">
        <v>33658.559999999998</v>
      </c>
      <c r="I32" s="6">
        <v>-183.43</v>
      </c>
      <c r="J32" s="6">
        <v>53944.92</v>
      </c>
      <c r="K32" s="6">
        <v>8590.83</v>
      </c>
      <c r="L32" s="6">
        <v>71608.95</v>
      </c>
      <c r="M32" s="6">
        <v>216100.68</v>
      </c>
      <c r="N32" s="6">
        <v>147558.39000000001</v>
      </c>
      <c r="O32" s="6">
        <v>-8881.27</v>
      </c>
      <c r="P32" s="6">
        <v>3607.54</v>
      </c>
      <c r="Q32" s="6">
        <v>482.23</v>
      </c>
      <c r="R32" s="6">
        <v>11397.85</v>
      </c>
      <c r="S32" s="6">
        <v>4374.54</v>
      </c>
    </row>
    <row r="33" spans="2:19" ht="15" customHeight="1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ht="15" customHeight="1" x14ac:dyDescent="0.25">
      <c r="B34" s="19">
        <f t="shared" ref="B34:S34" si="0">SUM(B6:B33)</f>
        <v>2408611127</v>
      </c>
      <c r="C34" s="19">
        <f t="shared" si="0"/>
        <v>2405880058</v>
      </c>
      <c r="D34" s="20">
        <f t="shared" si="0"/>
        <v>230403854.49000001</v>
      </c>
      <c r="E34" s="20">
        <f t="shared" si="0"/>
        <v>33924060.549999997</v>
      </c>
      <c r="F34" s="20">
        <f t="shared" si="0"/>
        <v>33415199.490000002</v>
      </c>
      <c r="G34" s="20">
        <f t="shared" si="0"/>
        <v>71503577.979999989</v>
      </c>
      <c r="H34" s="20">
        <f t="shared" si="0"/>
        <v>6357263.9400000013</v>
      </c>
      <c r="I34" s="20">
        <f t="shared" si="0"/>
        <v>-28521.809999999998</v>
      </c>
      <c r="J34" s="20">
        <f t="shared" si="0"/>
        <v>8411461.6799999997</v>
      </c>
      <c r="K34" s="20">
        <f t="shared" si="0"/>
        <v>927121.67999999993</v>
      </c>
      <c r="L34" s="20">
        <f t="shared" si="0"/>
        <v>13626675.579999996</v>
      </c>
      <c r="M34" s="20">
        <f t="shared" si="0"/>
        <v>33924060.549999997</v>
      </c>
      <c r="N34" s="20">
        <f t="shared" si="0"/>
        <v>29428820.290000007</v>
      </c>
      <c r="O34" s="20">
        <f t="shared" si="0"/>
        <v>-1498613.4699999997</v>
      </c>
      <c r="P34" s="20">
        <f t="shared" si="0"/>
        <v>8131843.8299999991</v>
      </c>
      <c r="Q34" s="20">
        <f t="shared" si="0"/>
        <v>91995.78</v>
      </c>
      <c r="R34" s="20">
        <f t="shared" si="0"/>
        <v>5220685.6699999981</v>
      </c>
      <c r="S34" s="20">
        <f t="shared" si="0"/>
        <v>834844.80999999994</v>
      </c>
    </row>
  </sheetData>
  <printOptions headings="1"/>
  <pageMargins left="0.7" right="0.7" top="0.75" bottom="0.75" header="0.3" footer="0.3"/>
  <pageSetup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B9C26-E615-4CF6-89D3-1549FC74EE92}">
  <sheetPr>
    <pageSetUpPr fitToPage="1"/>
  </sheetPr>
  <dimension ref="A1:S34"/>
  <sheetViews>
    <sheetView topLeftCell="K1" zoomScaleNormal="100" workbookViewId="0">
      <selection activeCell="S2" sqref="S2"/>
    </sheetView>
  </sheetViews>
  <sheetFormatPr defaultRowHeight="15" x14ac:dyDescent="0.25"/>
  <cols>
    <col min="1" max="1" width="25.5703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19" x14ac:dyDescent="0.25">
      <c r="A1" s="3" t="s">
        <v>84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126</v>
      </c>
    </row>
    <row r="3" spans="1:19" x14ac:dyDescent="0.25">
      <c r="B3" s="25"/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575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85491334</v>
      </c>
      <c r="C7" s="8">
        <v>85490635</v>
      </c>
      <c r="D7" s="6">
        <v>10199312.310000001</v>
      </c>
      <c r="E7" s="6">
        <v>1020540.06</v>
      </c>
      <c r="F7" s="6">
        <v>1005231.96</v>
      </c>
      <c r="G7" s="6">
        <v>3591519.14</v>
      </c>
      <c r="H7" s="6">
        <v>306572.55</v>
      </c>
      <c r="I7" s="6">
        <v>-994.09</v>
      </c>
      <c r="J7" s="6">
        <v>402734.28</v>
      </c>
      <c r="K7" s="6">
        <v>64136.79</v>
      </c>
      <c r="L7" s="6">
        <v>654923.69999999995</v>
      </c>
      <c r="M7" s="6">
        <v>1020540.06</v>
      </c>
      <c r="N7" s="6">
        <v>1434414.04</v>
      </c>
      <c r="O7" s="6">
        <v>-80639.960000000006</v>
      </c>
      <c r="P7" s="6">
        <v>450686.86</v>
      </c>
      <c r="Q7" s="6">
        <v>14925.56</v>
      </c>
      <c r="R7" s="6">
        <v>304403.71999999997</v>
      </c>
      <c r="S7" s="6">
        <v>40355.69</v>
      </c>
    </row>
    <row r="8" spans="1:19" x14ac:dyDescent="0.25">
      <c r="A8" t="s">
        <v>36</v>
      </c>
      <c r="B8" s="8">
        <v>40118</v>
      </c>
      <c r="C8" s="8">
        <v>0</v>
      </c>
      <c r="D8" s="6">
        <v>5649.63</v>
      </c>
      <c r="E8" s="6">
        <v>480.83</v>
      </c>
      <c r="F8" s="6">
        <v>473.62</v>
      </c>
      <c r="G8" s="6">
        <v>1588.02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480.83</v>
      </c>
      <c r="N8" s="6">
        <v>613.39</v>
      </c>
      <c r="O8" s="6">
        <v>-36.44</v>
      </c>
      <c r="P8" s="6">
        <v>212.21</v>
      </c>
      <c r="Q8" s="6">
        <v>6.6</v>
      </c>
      <c r="R8" s="6">
        <v>125.96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136.82</v>
      </c>
      <c r="E9" s="6">
        <v>14.55</v>
      </c>
      <c r="F9" s="6">
        <v>14.33</v>
      </c>
      <c r="G9" s="6">
        <v>21.07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14.55</v>
      </c>
      <c r="N9" s="6">
        <v>5.04</v>
      </c>
      <c r="O9" s="6">
        <v>-0.8</v>
      </c>
      <c r="P9" s="6">
        <v>-1054.28</v>
      </c>
      <c r="Q9" s="6">
        <v>0.05</v>
      </c>
      <c r="R9" s="6">
        <v>4.74</v>
      </c>
      <c r="S9" s="6">
        <v>0.15</v>
      </c>
    </row>
    <row r="10" spans="1:19" s="26" customFormat="1" x14ac:dyDescent="0.25">
      <c r="A10" s="26" t="s">
        <v>38</v>
      </c>
      <c r="B10" s="27">
        <v>824879917</v>
      </c>
      <c r="C10" s="27">
        <v>824429679</v>
      </c>
      <c r="D10" s="28">
        <v>65912210.590000004</v>
      </c>
      <c r="E10" s="28">
        <v>9840472.0700000003</v>
      </c>
      <c r="F10" s="28">
        <v>9692864.9499999993</v>
      </c>
      <c r="G10" s="28">
        <v>23767019.93</v>
      </c>
      <c r="H10" s="28">
        <v>2327871.91</v>
      </c>
      <c r="I10" s="28">
        <v>-9913.4</v>
      </c>
      <c r="J10" s="28">
        <v>2911143.4200000004</v>
      </c>
      <c r="K10" s="28">
        <v>465140.89</v>
      </c>
      <c r="L10" s="28">
        <v>4974127.5500000007</v>
      </c>
      <c r="M10" s="28">
        <v>9840472.0700000003</v>
      </c>
      <c r="N10" s="28">
        <v>10204439.67</v>
      </c>
      <c r="O10" s="28">
        <v>-479416.66000000003</v>
      </c>
      <c r="P10" s="6">
        <v>1794134.28</v>
      </c>
      <c r="Q10" s="28">
        <v>109088.69</v>
      </c>
      <c r="R10" s="28">
        <v>1168251.1700000002</v>
      </c>
      <c r="S10" s="28">
        <v>303213.12999999995</v>
      </c>
    </row>
    <row r="11" spans="1:19" s="26" customFormat="1" x14ac:dyDescent="0.25">
      <c r="A11" s="26" t="s">
        <v>39</v>
      </c>
      <c r="B11" s="27">
        <v>95904</v>
      </c>
      <c r="C11" s="27">
        <v>0</v>
      </c>
      <c r="D11" s="28">
        <v>9559.2199999999993</v>
      </c>
      <c r="E11" s="28">
        <v>1143.82</v>
      </c>
      <c r="F11" s="28">
        <v>1126.6600000000001</v>
      </c>
      <c r="G11" s="28">
        <v>1657.92</v>
      </c>
      <c r="H11" s="28">
        <v>91.18</v>
      </c>
      <c r="I11" s="28">
        <v>-1.1499999999999999</v>
      </c>
      <c r="J11" s="28">
        <v>118.56</v>
      </c>
      <c r="K11" s="28">
        <v>17.47</v>
      </c>
      <c r="L11" s="28">
        <v>202.55</v>
      </c>
      <c r="M11" s="28">
        <v>1143.82</v>
      </c>
      <c r="N11" s="28">
        <v>396.67</v>
      </c>
      <c r="O11" s="28">
        <v>-63.1</v>
      </c>
      <c r="P11" s="6">
        <v>224.14</v>
      </c>
      <c r="Q11" s="28">
        <v>4.05</v>
      </c>
      <c r="R11" s="28">
        <v>372.98</v>
      </c>
      <c r="S11" s="28">
        <v>11.89</v>
      </c>
    </row>
    <row r="12" spans="1:19" s="26" customFormat="1" x14ac:dyDescent="0.25">
      <c r="A12" s="26" t="s">
        <v>40</v>
      </c>
      <c r="B12" s="27">
        <v>460254170</v>
      </c>
      <c r="C12" s="27">
        <v>460267038</v>
      </c>
      <c r="D12" s="28">
        <v>44139574.409999996</v>
      </c>
      <c r="E12" s="28">
        <v>5520419.0100000007</v>
      </c>
      <c r="F12" s="28">
        <v>5437612.75</v>
      </c>
      <c r="G12" s="28">
        <v>13623259.470000001</v>
      </c>
      <c r="H12" s="28">
        <v>1200076.9100000001</v>
      </c>
      <c r="I12" s="28">
        <v>-5524.37</v>
      </c>
      <c r="J12" s="28">
        <v>1593012.86</v>
      </c>
      <c r="K12" s="28">
        <v>238859.63</v>
      </c>
      <c r="L12" s="28">
        <v>2477865.09</v>
      </c>
      <c r="M12" s="28">
        <v>5520419.0100000007</v>
      </c>
      <c r="N12" s="28">
        <v>5454596.8300000001</v>
      </c>
      <c r="O12" s="28">
        <v>-211157.68999999997</v>
      </c>
      <c r="P12" s="6">
        <v>1930971.56</v>
      </c>
      <c r="Q12" s="28">
        <v>44555.31</v>
      </c>
      <c r="R12" s="28">
        <v>740488.30999999994</v>
      </c>
      <c r="S12" s="28">
        <v>159797.71</v>
      </c>
    </row>
    <row r="13" spans="1:19" x14ac:dyDescent="0.25">
      <c r="A13" t="s">
        <v>69</v>
      </c>
      <c r="B13" s="8">
        <v>0</v>
      </c>
      <c r="C13" s="8">
        <v>0</v>
      </c>
      <c r="D13" s="6">
        <v>29087.5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355324</v>
      </c>
      <c r="C14" s="8">
        <v>355324</v>
      </c>
      <c r="D14" s="6">
        <v>31372.82</v>
      </c>
      <c r="E14" s="6">
        <v>4237.4399999999996</v>
      </c>
      <c r="F14" s="6">
        <v>4173.88</v>
      </c>
      <c r="G14" s="6">
        <v>6142.82</v>
      </c>
      <c r="H14" s="6">
        <v>338</v>
      </c>
      <c r="I14" s="6">
        <v>-4.16</v>
      </c>
      <c r="J14" s="6">
        <v>439.23</v>
      </c>
      <c r="K14" s="6">
        <v>64.69</v>
      </c>
      <c r="L14" s="6">
        <v>750.49</v>
      </c>
      <c r="M14" s="6">
        <v>4237.4399999999996</v>
      </c>
      <c r="N14" s="6">
        <v>1469.58</v>
      </c>
      <c r="O14" s="6">
        <v>-233.82</v>
      </c>
      <c r="P14" s="6">
        <v>1877.95</v>
      </c>
      <c r="Q14" s="6">
        <v>14.87</v>
      </c>
      <c r="R14" s="6">
        <v>1381.82</v>
      </c>
      <c r="S14" s="6">
        <v>44.17</v>
      </c>
    </row>
    <row r="15" spans="1:19" x14ac:dyDescent="0.25">
      <c r="A15" t="s">
        <v>42</v>
      </c>
      <c r="B15" s="8">
        <v>233370</v>
      </c>
      <c r="C15" s="8">
        <v>233370</v>
      </c>
      <c r="D15" s="6">
        <v>16578.71</v>
      </c>
      <c r="E15" s="6">
        <v>2798.92</v>
      </c>
      <c r="F15" s="6">
        <v>2756.92</v>
      </c>
      <c r="G15" s="6">
        <v>3393.2</v>
      </c>
      <c r="H15" s="6">
        <v>197.68</v>
      </c>
      <c r="I15" s="6">
        <v>-2.59</v>
      </c>
      <c r="J15" s="6">
        <v>254.47</v>
      </c>
      <c r="K15" s="6">
        <v>36.880000000000003</v>
      </c>
      <c r="L15" s="6">
        <v>428.9</v>
      </c>
      <c r="M15" s="6">
        <v>2798.92</v>
      </c>
      <c r="N15" s="6">
        <v>855.98</v>
      </c>
      <c r="O15" s="6">
        <v>-315.73</v>
      </c>
      <c r="P15" s="6">
        <v>1232.5700000000002</v>
      </c>
      <c r="Q15" s="6">
        <v>10.37</v>
      </c>
      <c r="R15" s="6">
        <v>669.08</v>
      </c>
      <c r="S15" s="6">
        <v>25.59</v>
      </c>
    </row>
    <row r="16" spans="1:19" x14ac:dyDescent="0.25">
      <c r="A16" t="s">
        <v>43</v>
      </c>
      <c r="B16" s="8">
        <v>227845</v>
      </c>
      <c r="C16" s="8">
        <v>227845</v>
      </c>
      <c r="D16" s="6">
        <v>35509.599999999999</v>
      </c>
      <c r="E16" s="6">
        <v>2717.36</v>
      </c>
      <c r="F16" s="6">
        <v>2676.61</v>
      </c>
      <c r="G16" s="6">
        <v>8997.25</v>
      </c>
      <c r="H16" s="6">
        <v>787.86</v>
      </c>
      <c r="I16" s="6">
        <v>-1.17</v>
      </c>
      <c r="J16" s="6">
        <v>1020.13</v>
      </c>
      <c r="K16" s="6">
        <v>157.03</v>
      </c>
      <c r="L16" s="6">
        <v>1702.17</v>
      </c>
      <c r="M16" s="6">
        <v>2717.36</v>
      </c>
      <c r="N16" s="6">
        <v>3468.68</v>
      </c>
      <c r="O16" s="6">
        <v>-200.46</v>
      </c>
      <c r="P16" s="6">
        <v>1203.6299999999999</v>
      </c>
      <c r="Q16" s="6">
        <v>31.79</v>
      </c>
      <c r="R16" s="6">
        <v>724.55</v>
      </c>
      <c r="S16" s="6">
        <v>103.04</v>
      </c>
    </row>
    <row r="17" spans="1:19" x14ac:dyDescent="0.25">
      <c r="A17" t="s">
        <v>44</v>
      </c>
      <c r="B17" s="8">
        <v>657270048</v>
      </c>
      <c r="C17" s="8">
        <v>657196936</v>
      </c>
      <c r="D17" s="6">
        <v>78868665.829999998</v>
      </c>
      <c r="E17" s="6">
        <v>7842725.8799999999</v>
      </c>
      <c r="F17" s="6">
        <v>7725085.0199999996</v>
      </c>
      <c r="G17" s="6">
        <v>23586971.73</v>
      </c>
      <c r="H17" s="6">
        <v>1896228.31</v>
      </c>
      <c r="I17" s="6">
        <v>-7870.33</v>
      </c>
      <c r="J17" s="6">
        <v>2497664.84</v>
      </c>
      <c r="K17" s="6">
        <v>379257.57</v>
      </c>
      <c r="L17" s="6">
        <v>4212342.8499999996</v>
      </c>
      <c r="M17" s="6">
        <v>7842725.8799999999</v>
      </c>
      <c r="N17" s="6">
        <v>9383701.8200000003</v>
      </c>
      <c r="O17" s="6">
        <v>-528441.82999999996</v>
      </c>
      <c r="P17" s="6">
        <v>2995110.86</v>
      </c>
      <c r="Q17" s="6">
        <v>97749.23</v>
      </c>
      <c r="R17" s="6">
        <v>2410167.83</v>
      </c>
      <c r="S17" s="6">
        <v>251060.58</v>
      </c>
    </row>
    <row r="18" spans="1:19" x14ac:dyDescent="0.25">
      <c r="A18" t="s">
        <v>45</v>
      </c>
      <c r="B18" s="8">
        <v>2996337</v>
      </c>
      <c r="C18" s="8">
        <v>0</v>
      </c>
      <c r="D18" s="6">
        <v>557467.14</v>
      </c>
      <c r="E18" s="6">
        <v>35293.15</v>
      </c>
      <c r="F18" s="6">
        <v>34763.760000000002</v>
      </c>
      <c r="G18" s="6">
        <v>44558.09</v>
      </c>
      <c r="H18" s="6">
        <v>2965.44</v>
      </c>
      <c r="I18" s="6">
        <v>-35.33</v>
      </c>
      <c r="J18" s="6">
        <v>3824.54</v>
      </c>
      <c r="K18" s="6">
        <v>614.65</v>
      </c>
      <c r="L18" s="6">
        <v>6488.23</v>
      </c>
      <c r="M18" s="6">
        <v>35293.15</v>
      </c>
      <c r="N18" s="6">
        <v>12791.2</v>
      </c>
      <c r="O18" s="6">
        <v>-8330.84</v>
      </c>
      <c r="P18" s="6">
        <v>15894.92</v>
      </c>
      <c r="Q18" s="6">
        <v>136.27000000000001</v>
      </c>
      <c r="R18" s="6">
        <v>9819.27</v>
      </c>
      <c r="S18" s="6">
        <v>389.74</v>
      </c>
    </row>
    <row r="19" spans="1:19" x14ac:dyDescent="0.25">
      <c r="A19" t="s">
        <v>46</v>
      </c>
      <c r="B19" s="8">
        <v>529983</v>
      </c>
      <c r="C19" s="8">
        <v>0</v>
      </c>
      <c r="D19" s="6">
        <v>57100.81</v>
      </c>
      <c r="E19" s="6">
        <v>6321.47</v>
      </c>
      <c r="F19" s="6">
        <v>6226.65</v>
      </c>
      <c r="G19" s="6">
        <v>20942.650000000001</v>
      </c>
      <c r="H19" s="6">
        <v>1845.49</v>
      </c>
      <c r="I19" s="6">
        <v>0</v>
      </c>
      <c r="J19" s="6">
        <v>2356.94</v>
      </c>
      <c r="K19" s="6">
        <v>370.89</v>
      </c>
      <c r="L19" s="6">
        <v>3952.54</v>
      </c>
      <c r="M19" s="6">
        <v>6321.47</v>
      </c>
      <c r="N19" s="6">
        <v>8081.48</v>
      </c>
      <c r="O19" s="6">
        <v>-474</v>
      </c>
      <c r="P19" s="6">
        <v>2821.7</v>
      </c>
      <c r="Q19" s="6">
        <v>67.239999999999995</v>
      </c>
      <c r="R19" s="6">
        <v>1696.61</v>
      </c>
      <c r="S19" s="6">
        <v>223.76</v>
      </c>
    </row>
    <row r="20" spans="1:19" x14ac:dyDescent="0.25">
      <c r="A20" t="s">
        <v>47</v>
      </c>
      <c r="B20" s="8">
        <v>8574044</v>
      </c>
      <c r="C20" s="8">
        <v>679521</v>
      </c>
      <c r="D20" s="6">
        <v>598319.82999999996</v>
      </c>
      <c r="E20" s="6">
        <v>102399.58</v>
      </c>
      <c r="F20" s="6">
        <v>100863.56</v>
      </c>
      <c r="G20" s="6">
        <v>123535.36</v>
      </c>
      <c r="H20" s="6">
        <v>7224.4</v>
      </c>
      <c r="I20" s="6">
        <v>-45.7</v>
      </c>
      <c r="J20" s="6">
        <v>9308.7099999999991</v>
      </c>
      <c r="K20" s="6">
        <v>1448.96</v>
      </c>
      <c r="L20" s="6">
        <v>15737.94</v>
      </c>
      <c r="M20" s="6">
        <v>102399.58</v>
      </c>
      <c r="N20" s="6">
        <v>31419.82</v>
      </c>
      <c r="O20" s="6">
        <v>-11597.53</v>
      </c>
      <c r="P20" s="6">
        <v>44391</v>
      </c>
      <c r="Q20" s="6">
        <v>280.92</v>
      </c>
      <c r="R20" s="6">
        <v>24494.97</v>
      </c>
      <c r="S20" s="6">
        <v>871.87</v>
      </c>
    </row>
    <row r="21" spans="1:19" x14ac:dyDescent="0.25">
      <c r="A21" t="s">
        <v>60</v>
      </c>
      <c r="B21" s="8">
        <v>0</v>
      </c>
      <c r="C21" s="8">
        <v>0</v>
      </c>
      <c r="D21" s="6">
        <v>85787.12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19.27</v>
      </c>
      <c r="E22" s="6">
        <v>2.89</v>
      </c>
      <c r="F22" s="6">
        <v>2.85</v>
      </c>
      <c r="G22" s="6">
        <v>9.49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2.89</v>
      </c>
      <c r="N22" s="6">
        <v>3.67</v>
      </c>
      <c r="O22" s="6">
        <v>-0.2</v>
      </c>
      <c r="P22" s="6">
        <v>1.3</v>
      </c>
      <c r="Q22" s="6">
        <v>0.04</v>
      </c>
      <c r="R22" s="6">
        <v>0.77</v>
      </c>
      <c r="S22" s="6">
        <v>0.09</v>
      </c>
    </row>
    <row r="23" spans="1:19" x14ac:dyDescent="0.25">
      <c r="A23" t="s">
        <v>49</v>
      </c>
      <c r="B23" s="8">
        <v>11999127</v>
      </c>
      <c r="C23" s="8">
        <v>11999127</v>
      </c>
      <c r="D23" s="6">
        <v>1013543.52</v>
      </c>
      <c r="E23" s="6">
        <v>143071.60999999999</v>
      </c>
      <c r="F23" s="6">
        <v>140925.51999999999</v>
      </c>
      <c r="G23" s="6">
        <v>299353.69</v>
      </c>
      <c r="H23" s="6">
        <v>24105.39</v>
      </c>
      <c r="I23" s="6">
        <v>-143.38999999999999</v>
      </c>
      <c r="J23" s="6">
        <v>31396.38</v>
      </c>
      <c r="K23" s="6">
        <v>4756.26</v>
      </c>
      <c r="L23" s="6">
        <v>53063.59</v>
      </c>
      <c r="M23" s="6">
        <v>143071.60999999999</v>
      </c>
      <c r="N23" s="6">
        <v>108565.65</v>
      </c>
      <c r="O23" s="6">
        <v>-5440.75</v>
      </c>
      <c r="P23" s="6">
        <v>59372.990000000005</v>
      </c>
      <c r="Q23" s="6">
        <v>1109.72</v>
      </c>
      <c r="R23" s="6">
        <v>19397.25</v>
      </c>
      <c r="S23" s="6">
        <v>3170.6</v>
      </c>
    </row>
    <row r="24" spans="1:19" x14ac:dyDescent="0.25">
      <c r="A24" t="s">
        <v>82</v>
      </c>
      <c r="B24" s="8">
        <v>2548</v>
      </c>
      <c r="C24" s="8">
        <v>349</v>
      </c>
      <c r="D24" s="6">
        <v>178.18</v>
      </c>
      <c r="E24" s="6">
        <v>30.32</v>
      </c>
      <c r="F24" s="6">
        <v>29.85</v>
      </c>
      <c r="G24" s="6">
        <v>36.24</v>
      </c>
      <c r="H24" s="6">
        <v>2.16</v>
      </c>
      <c r="I24" s="6">
        <v>0</v>
      </c>
      <c r="J24" s="6">
        <v>3.06</v>
      </c>
      <c r="K24" s="6">
        <v>0.03</v>
      </c>
      <c r="L24" s="6">
        <v>4.49</v>
      </c>
      <c r="M24" s="6">
        <v>30.32</v>
      </c>
      <c r="N24" s="6">
        <v>9.15</v>
      </c>
      <c r="O24" s="6">
        <v>-3.32</v>
      </c>
      <c r="P24" s="6">
        <v>13.1</v>
      </c>
      <c r="Q24" s="6">
        <v>0.01</v>
      </c>
      <c r="R24" s="6">
        <v>7.53</v>
      </c>
      <c r="S24" s="6">
        <v>0.03</v>
      </c>
    </row>
    <row r="25" spans="1:19" x14ac:dyDescent="0.25">
      <c r="A25" s="16" t="s">
        <v>51</v>
      </c>
      <c r="B25" s="8">
        <v>74651900</v>
      </c>
      <c r="C25" s="8">
        <v>74651900</v>
      </c>
      <c r="D25" s="6">
        <v>2590498.79</v>
      </c>
      <c r="E25" s="6">
        <v>890373.21</v>
      </c>
      <c r="F25" s="6">
        <v>877017.61</v>
      </c>
      <c r="G25" s="6">
        <v>275488.87</v>
      </c>
      <c r="H25" s="6">
        <v>27328.11</v>
      </c>
      <c r="I25" s="6">
        <v>-895.82</v>
      </c>
      <c r="J25" s="6">
        <v>35500.769999999997</v>
      </c>
      <c r="K25" s="6">
        <v>5504.29</v>
      </c>
      <c r="L25" s="6">
        <v>58897.24</v>
      </c>
      <c r="M25" s="6">
        <v>890373.21</v>
      </c>
      <c r="N25" s="6">
        <v>120127.67999999999</v>
      </c>
      <c r="O25" s="6">
        <v>-8137.06</v>
      </c>
      <c r="P25" s="6">
        <v>3042.19</v>
      </c>
      <c r="Q25" s="6">
        <v>1791.8</v>
      </c>
      <c r="R25" s="6">
        <v>28758.97</v>
      </c>
      <c r="S25" s="6">
        <v>3570.7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143935.66</v>
      </c>
      <c r="E26" s="6">
        <v>0</v>
      </c>
      <c r="F26" s="6">
        <v>0</v>
      </c>
      <c r="G26" s="6">
        <v>14575.66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14575.66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8385260</v>
      </c>
      <c r="C28" s="8">
        <v>8385260</v>
      </c>
      <c r="D28" s="6">
        <v>495161.4</v>
      </c>
      <c r="E28" s="6">
        <v>100011</v>
      </c>
      <c r="F28" s="6">
        <v>98510.84</v>
      </c>
      <c r="G28" s="6">
        <v>120496.19</v>
      </c>
      <c r="H28" s="6">
        <v>12276.02</v>
      </c>
      <c r="I28" s="6">
        <v>-100.62</v>
      </c>
      <c r="J28" s="6">
        <v>17416.189999999999</v>
      </c>
      <c r="K28" s="6">
        <v>2708.44</v>
      </c>
      <c r="L28" s="6">
        <v>23847.68</v>
      </c>
      <c r="M28" s="6">
        <v>100011</v>
      </c>
      <c r="N28" s="6">
        <v>58990.3</v>
      </c>
      <c r="O28" s="6">
        <v>-1199.0899999999999</v>
      </c>
      <c r="P28" s="6">
        <v>1978.92</v>
      </c>
      <c r="Q28" s="6">
        <v>402.49</v>
      </c>
      <c r="R28" s="6">
        <v>2431.73</v>
      </c>
      <c r="S28" s="6">
        <v>1744.13</v>
      </c>
    </row>
    <row r="29" spans="1:19" x14ac:dyDescent="0.25">
      <c r="A29" s="16" t="s">
        <v>55</v>
      </c>
      <c r="B29" s="8">
        <v>5075246</v>
      </c>
      <c r="C29" s="8">
        <v>11522709</v>
      </c>
      <c r="D29" s="6">
        <v>290046.65000000002</v>
      </c>
      <c r="E29" s="6">
        <v>0</v>
      </c>
      <c r="F29" s="6">
        <v>0</v>
      </c>
      <c r="G29" s="6">
        <v>72992.179999999993</v>
      </c>
      <c r="H29" s="6">
        <v>7430.16</v>
      </c>
      <c r="I29" s="6">
        <v>0</v>
      </c>
      <c r="J29" s="6">
        <v>10541.29</v>
      </c>
      <c r="K29" s="6">
        <v>1639.3</v>
      </c>
      <c r="L29" s="6">
        <v>14434</v>
      </c>
      <c r="M29" s="6">
        <v>0</v>
      </c>
      <c r="N29" s="6">
        <v>35704.35</v>
      </c>
      <c r="O29" s="6">
        <v>-725.76</v>
      </c>
      <c r="P29" s="6">
        <v>1197.76</v>
      </c>
      <c r="Q29" s="6">
        <v>243.61</v>
      </c>
      <c r="R29" s="6">
        <v>1471.82</v>
      </c>
      <c r="S29" s="6">
        <v>1055.6500000000001</v>
      </c>
    </row>
    <row r="30" spans="1:19" x14ac:dyDescent="0.25">
      <c r="A30" s="16" t="s">
        <v>56</v>
      </c>
      <c r="B30" s="8">
        <v>8632080</v>
      </c>
      <c r="C30" s="8">
        <v>8632080</v>
      </c>
      <c r="D30" s="6">
        <v>350061.67</v>
      </c>
      <c r="E30" s="6">
        <v>0</v>
      </c>
      <c r="F30" s="6">
        <v>0</v>
      </c>
      <c r="G30" s="6">
        <v>37351.01</v>
      </c>
      <c r="H30" s="6">
        <v>0</v>
      </c>
      <c r="I30" s="6">
        <v>0</v>
      </c>
      <c r="J30" s="6">
        <v>30462.61</v>
      </c>
      <c r="K30" s="6">
        <v>4851.2299999999996</v>
      </c>
      <c r="L30" s="6">
        <v>0</v>
      </c>
      <c r="M30" s="6">
        <v>0</v>
      </c>
      <c r="N30" s="6">
        <v>0</v>
      </c>
      <c r="O30" s="6">
        <v>0</v>
      </c>
      <c r="P30" s="6">
        <v>2037.17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32868000</v>
      </c>
      <c r="C31" s="8">
        <v>32868000</v>
      </c>
      <c r="D31" s="6">
        <v>2020099.22</v>
      </c>
      <c r="E31" s="6">
        <v>392016.64000000001</v>
      </c>
      <c r="F31" s="6">
        <v>386136.39</v>
      </c>
      <c r="G31" s="6">
        <v>733699.48</v>
      </c>
      <c r="H31" s="6">
        <v>78431.44</v>
      </c>
      <c r="I31" s="6">
        <v>-394.42</v>
      </c>
      <c r="J31" s="6">
        <v>115991.17</v>
      </c>
      <c r="K31" s="6">
        <v>18471.82</v>
      </c>
      <c r="L31" s="6">
        <v>166863.73000000001</v>
      </c>
      <c r="M31" s="6">
        <v>392016.64000000001</v>
      </c>
      <c r="N31" s="6">
        <v>343841.71</v>
      </c>
      <c r="O31" s="6">
        <v>-19096.310000000001</v>
      </c>
      <c r="P31" s="6">
        <v>7756.85</v>
      </c>
      <c r="Q31" s="6">
        <v>3677.56</v>
      </c>
      <c r="R31" s="6">
        <v>7962.35</v>
      </c>
      <c r="S31" s="6">
        <v>10193.58</v>
      </c>
    </row>
    <row r="32" spans="1:19" x14ac:dyDescent="0.25">
      <c r="A32" s="16" t="s">
        <v>58</v>
      </c>
      <c r="B32" s="8">
        <v>14305650</v>
      </c>
      <c r="C32" s="8">
        <v>14305650</v>
      </c>
      <c r="D32" s="6">
        <v>980574.17</v>
      </c>
      <c r="E32" s="6">
        <v>170623.49</v>
      </c>
      <c r="F32" s="6">
        <v>168064.14</v>
      </c>
      <c r="G32" s="6">
        <v>318599.24</v>
      </c>
      <c r="H32" s="6">
        <v>33036.339999999997</v>
      </c>
      <c r="I32" s="6">
        <v>-171.67</v>
      </c>
      <c r="J32" s="6">
        <v>50484.639999999999</v>
      </c>
      <c r="K32" s="6">
        <v>8039.78</v>
      </c>
      <c r="L32" s="6">
        <v>70285.16</v>
      </c>
      <c r="M32" s="6">
        <v>170623.49</v>
      </c>
      <c r="N32" s="6">
        <v>144830.57999999999</v>
      </c>
      <c r="O32" s="6">
        <v>-8311.58</v>
      </c>
      <c r="P32" s="6">
        <v>3376.13</v>
      </c>
      <c r="Q32" s="6">
        <v>1549.04</v>
      </c>
      <c r="R32" s="6">
        <v>11187.15</v>
      </c>
      <c r="S32" s="6">
        <v>4293.67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2196869666</v>
      </c>
      <c r="C34" s="19">
        <f t="shared" si="0"/>
        <v>2191245423</v>
      </c>
      <c r="D34" s="20">
        <f t="shared" si="0"/>
        <v>209823625.87</v>
      </c>
      <c r="E34" s="20">
        <f t="shared" si="0"/>
        <v>26075693.299999993</v>
      </c>
      <c r="F34" s="20">
        <f t="shared" si="0"/>
        <v>25684557.870000001</v>
      </c>
      <c r="G34" s="20">
        <f t="shared" si="0"/>
        <v>66652208.700000003</v>
      </c>
      <c r="H34" s="20">
        <f t="shared" si="0"/>
        <v>5926950.4900000021</v>
      </c>
      <c r="I34" s="20">
        <f t="shared" si="0"/>
        <v>-26098.219999999994</v>
      </c>
      <c r="J34" s="20">
        <f t="shared" si="0"/>
        <v>7713859.0199999996</v>
      </c>
      <c r="K34" s="20">
        <f t="shared" si="0"/>
        <v>1196106.8099999998</v>
      </c>
      <c r="L34" s="20">
        <f t="shared" si="0"/>
        <v>12736220.729999999</v>
      </c>
      <c r="M34" s="20">
        <f t="shared" si="0"/>
        <v>26075693.299999993</v>
      </c>
      <c r="N34" s="20">
        <f t="shared" si="0"/>
        <v>27348327.289999999</v>
      </c>
      <c r="O34" s="20">
        <f t="shared" si="0"/>
        <v>-1363822.9300000002</v>
      </c>
      <c r="P34" s="20">
        <f t="shared" si="0"/>
        <v>7331059.4699999988</v>
      </c>
      <c r="Q34" s="20">
        <f t="shared" si="0"/>
        <v>275645.21999999991</v>
      </c>
      <c r="R34" s="20">
        <f t="shared" si="0"/>
        <v>4733818.58</v>
      </c>
      <c r="S34" s="20">
        <f t="shared" si="0"/>
        <v>780142.23999999987</v>
      </c>
    </row>
  </sheetData>
  <printOptions headings="1"/>
  <pageMargins left="0.7" right="0.7" top="0.75" bottom="0.75" header="0.3" footer="0.3"/>
  <pageSetup scale="3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DC24-03BE-422A-B762-A208BF7B8BF7}">
  <sheetPr>
    <pageSetUpPr fitToPage="1"/>
  </sheetPr>
  <dimension ref="A1:S34"/>
  <sheetViews>
    <sheetView topLeftCell="J1" zoomScaleNormal="100" workbookViewId="0">
      <selection activeCell="S2" sqref="S2"/>
    </sheetView>
  </sheetViews>
  <sheetFormatPr defaultRowHeight="15" x14ac:dyDescent="0.25"/>
  <cols>
    <col min="1" max="1" width="28.140625" customWidth="1"/>
    <col min="2" max="3" width="14.28515625" style="8" bestFit="1" customWidth="1"/>
    <col min="4" max="4" width="15.28515625" style="6" bestFit="1" customWidth="1"/>
    <col min="5" max="6" width="14.28515625" style="6" bestFit="1" customWidth="1"/>
    <col min="7" max="7" width="15.140625" style="6" bestFit="1" customWidth="1"/>
    <col min="8" max="8" width="14.42578125" style="6" bestFit="1" customWidth="1"/>
    <col min="9" max="9" width="11.28515625" style="6" bestFit="1" customWidth="1"/>
    <col min="10" max="10" width="13.85546875" style="6" bestFit="1" customWidth="1"/>
    <col min="11" max="11" width="13.28515625" style="6" bestFit="1" customWidth="1"/>
    <col min="12" max="12" width="14.28515625" style="6" bestFit="1" customWidth="1"/>
    <col min="13" max="13" width="14.28515625" style="6" customWidth="1"/>
    <col min="14" max="14" width="14.28515625" style="6" bestFit="1" customWidth="1"/>
    <col min="15" max="15" width="14.42578125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19" x14ac:dyDescent="0.25">
      <c r="A1" s="3" t="s">
        <v>85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127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1600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75029554</v>
      </c>
      <c r="C7" s="8">
        <v>75028855</v>
      </c>
      <c r="D7" s="6">
        <v>9195564.5399999991</v>
      </c>
      <c r="E7" s="6">
        <v>894326.8</v>
      </c>
      <c r="F7" s="6">
        <v>880911.92</v>
      </c>
      <c r="G7" s="6">
        <v>3219227.84</v>
      </c>
      <c r="H7" s="6">
        <v>268942.45</v>
      </c>
      <c r="I7" s="6">
        <v>-870.26</v>
      </c>
      <c r="J7" s="6">
        <v>353555.23</v>
      </c>
      <c r="K7" s="6">
        <v>56288.04</v>
      </c>
      <c r="L7" s="6">
        <v>574714.6</v>
      </c>
      <c r="M7" s="6">
        <v>894326.8</v>
      </c>
      <c r="N7" s="6">
        <v>1258683.3600000001</v>
      </c>
      <c r="O7" s="6">
        <v>-70743.3</v>
      </c>
      <c r="P7" s="6">
        <v>395549.78</v>
      </c>
      <c r="Q7" s="6">
        <v>13157.98</v>
      </c>
      <c r="R7" s="6">
        <v>334521.74</v>
      </c>
      <c r="S7" s="6">
        <v>35428.22</v>
      </c>
    </row>
    <row r="8" spans="1:19" x14ac:dyDescent="0.25">
      <c r="A8" t="s">
        <v>36</v>
      </c>
      <c r="B8" s="8">
        <v>40118</v>
      </c>
      <c r="C8" s="8">
        <v>0</v>
      </c>
      <c r="D8" s="6">
        <v>5699.44</v>
      </c>
      <c r="E8" s="6">
        <v>480.83</v>
      </c>
      <c r="F8" s="6">
        <v>473.62</v>
      </c>
      <c r="G8" s="6">
        <v>1637.83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480.83</v>
      </c>
      <c r="N8" s="6">
        <v>613.39</v>
      </c>
      <c r="O8" s="6">
        <v>-36.44</v>
      </c>
      <c r="P8" s="6">
        <v>212.21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138.11000000000001</v>
      </c>
      <c r="E9" s="6">
        <v>14.55</v>
      </c>
      <c r="F9" s="6">
        <v>14.33</v>
      </c>
      <c r="G9" s="6">
        <v>22.36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14.55</v>
      </c>
      <c r="N9" s="6">
        <v>5.04</v>
      </c>
      <c r="O9" s="6">
        <v>-0.8</v>
      </c>
      <c r="P9" s="6">
        <v>-369.23</v>
      </c>
      <c r="Q9" s="6">
        <v>0.05</v>
      </c>
      <c r="R9" s="6">
        <v>6.03</v>
      </c>
      <c r="S9" s="6">
        <v>0.15</v>
      </c>
    </row>
    <row r="10" spans="1:19" x14ac:dyDescent="0.25">
      <c r="A10" t="s">
        <v>38</v>
      </c>
      <c r="B10" s="8">
        <v>766454490</v>
      </c>
      <c r="C10" s="8">
        <v>766044126</v>
      </c>
      <c r="D10" s="6">
        <v>61345248.93</v>
      </c>
      <c r="E10" s="6">
        <v>9153138.9500000011</v>
      </c>
      <c r="F10" s="6">
        <v>9015841.8578999992</v>
      </c>
      <c r="G10" s="6">
        <v>22354105.689999998</v>
      </c>
      <c r="H10" s="6">
        <v>2141821.27</v>
      </c>
      <c r="I10" s="6">
        <v>-9194.0399999999991</v>
      </c>
      <c r="J10" s="6">
        <v>2704836.35</v>
      </c>
      <c r="K10" s="6">
        <v>430750.68</v>
      </c>
      <c r="L10" s="6">
        <v>4556738.49</v>
      </c>
      <c r="M10" s="6">
        <v>9153138.9500000011</v>
      </c>
      <c r="N10" s="6">
        <v>9390053.0299999993</v>
      </c>
      <c r="O10" s="6">
        <v>-445316.58</v>
      </c>
      <c r="P10" s="6">
        <v>1610737.61</v>
      </c>
      <c r="Q10" s="6">
        <v>100144.59000000001</v>
      </c>
      <c r="R10" s="6">
        <v>1594972.6</v>
      </c>
      <c r="S10" s="6">
        <v>278937.36</v>
      </c>
    </row>
    <row r="11" spans="1:19" x14ac:dyDescent="0.25">
      <c r="A11" t="s">
        <v>39</v>
      </c>
      <c r="B11" s="8">
        <v>95229</v>
      </c>
      <c r="C11" s="8">
        <v>0</v>
      </c>
      <c r="D11" s="6">
        <v>9610.36</v>
      </c>
      <c r="E11" s="6">
        <v>1135.77</v>
      </c>
      <c r="F11" s="6">
        <v>1118.73</v>
      </c>
      <c r="G11" s="6">
        <v>1746.36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1135.77</v>
      </c>
      <c r="N11" s="6">
        <v>393.88</v>
      </c>
      <c r="O11" s="6">
        <v>-62.66</v>
      </c>
      <c r="P11" s="6">
        <v>503.27000000000004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412527783</v>
      </c>
      <c r="C12" s="8">
        <v>412633596</v>
      </c>
      <c r="D12" s="6">
        <v>39949814.149999999</v>
      </c>
      <c r="E12" s="6">
        <v>4940969.3899999997</v>
      </c>
      <c r="F12" s="6">
        <v>4866854.84</v>
      </c>
      <c r="G12" s="6">
        <v>12397329.449999999</v>
      </c>
      <c r="H12" s="6">
        <v>1075290.75</v>
      </c>
      <c r="I12" s="6">
        <v>-4961.74</v>
      </c>
      <c r="J12" s="6">
        <v>1427607.52</v>
      </c>
      <c r="K12" s="6">
        <v>214056.9</v>
      </c>
      <c r="L12" s="6">
        <v>2214361.58</v>
      </c>
      <c r="M12" s="6">
        <v>4940969.3899999997</v>
      </c>
      <c r="N12" s="6">
        <v>4888193.2300000004</v>
      </c>
      <c r="O12" s="6">
        <v>-189218.41</v>
      </c>
      <c r="P12" s="6">
        <v>1729831.43</v>
      </c>
      <c r="Q12" s="6">
        <v>40082.25</v>
      </c>
      <c r="R12" s="6">
        <v>859247.96</v>
      </c>
      <c r="S12" s="6">
        <v>142837.98000000001</v>
      </c>
    </row>
    <row r="13" spans="1:19" x14ac:dyDescent="0.25">
      <c r="A13" t="s">
        <v>69</v>
      </c>
      <c r="B13" s="8">
        <v>0</v>
      </c>
      <c r="C13" s="8">
        <v>0</v>
      </c>
      <c r="D13" s="6">
        <v>30452.5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402684</v>
      </c>
      <c r="C14" s="8">
        <v>402684</v>
      </c>
      <c r="D14" s="6">
        <v>35445.120000000003</v>
      </c>
      <c r="E14" s="6">
        <v>4802.55</v>
      </c>
      <c r="F14" s="6">
        <v>4730.5200000000004</v>
      </c>
      <c r="G14" s="6">
        <v>7384.83</v>
      </c>
      <c r="H14" s="6">
        <v>382.96</v>
      </c>
      <c r="I14" s="6">
        <v>-4.7699999999999996</v>
      </c>
      <c r="J14" s="6">
        <v>497.71</v>
      </c>
      <c r="K14" s="6">
        <v>73.2</v>
      </c>
      <c r="L14" s="6">
        <v>850.51</v>
      </c>
      <c r="M14" s="6">
        <v>4802.55</v>
      </c>
      <c r="N14" s="6">
        <v>1665.48</v>
      </c>
      <c r="O14" s="6">
        <v>-264.93</v>
      </c>
      <c r="P14" s="6">
        <v>2128.2999999999997</v>
      </c>
      <c r="Q14" s="6">
        <v>16.88</v>
      </c>
      <c r="R14" s="6">
        <v>1989.43</v>
      </c>
      <c r="S14" s="6">
        <v>50.06</v>
      </c>
    </row>
    <row r="15" spans="1:19" x14ac:dyDescent="0.25">
      <c r="A15" t="s">
        <v>42</v>
      </c>
      <c r="B15" s="8">
        <v>253004</v>
      </c>
      <c r="C15" s="8">
        <v>253004</v>
      </c>
      <c r="D15" s="6">
        <v>17946.509999999998</v>
      </c>
      <c r="E15" s="6">
        <v>3016.9</v>
      </c>
      <c r="F15" s="6">
        <v>2971.64</v>
      </c>
      <c r="G15" s="6">
        <v>3912.02</v>
      </c>
      <c r="H15" s="6">
        <v>214.28</v>
      </c>
      <c r="I15" s="6">
        <v>-2.86</v>
      </c>
      <c r="J15" s="6">
        <v>275.83999999999997</v>
      </c>
      <c r="K15" s="6">
        <v>39.979999999999997</v>
      </c>
      <c r="L15" s="6">
        <v>465.02</v>
      </c>
      <c r="M15" s="6">
        <v>3016.9</v>
      </c>
      <c r="N15" s="6">
        <v>927.98</v>
      </c>
      <c r="O15" s="6">
        <v>-342.35</v>
      </c>
      <c r="P15" s="6">
        <v>1336.33</v>
      </c>
      <c r="Q15" s="6">
        <v>11.54</v>
      </c>
      <c r="R15" s="6">
        <v>958.51</v>
      </c>
      <c r="S15" s="6">
        <v>27.75</v>
      </c>
    </row>
    <row r="16" spans="1:19" x14ac:dyDescent="0.25">
      <c r="A16" t="s">
        <v>43</v>
      </c>
      <c r="B16" s="8">
        <v>234108</v>
      </c>
      <c r="C16" s="8">
        <v>234108</v>
      </c>
      <c r="D16" s="6">
        <v>36496.04</v>
      </c>
      <c r="E16" s="6">
        <v>2792.06</v>
      </c>
      <c r="F16" s="6">
        <v>2750.18</v>
      </c>
      <c r="G16" s="6">
        <v>9526.3799999999992</v>
      </c>
      <c r="H16" s="6">
        <v>809.61</v>
      </c>
      <c r="I16" s="6">
        <v>-1.29</v>
      </c>
      <c r="J16" s="6">
        <v>1048.24</v>
      </c>
      <c r="K16" s="6">
        <v>161.47999999999999</v>
      </c>
      <c r="L16" s="6">
        <v>1748.99</v>
      </c>
      <c r="M16" s="6">
        <v>2792.06</v>
      </c>
      <c r="N16" s="6">
        <v>3563.92</v>
      </c>
      <c r="O16" s="6">
        <v>-205.97</v>
      </c>
      <c r="P16" s="6">
        <v>1236.78</v>
      </c>
      <c r="Q16" s="6">
        <v>32.5</v>
      </c>
      <c r="R16" s="6">
        <v>1026.28</v>
      </c>
      <c r="S16" s="6">
        <v>105.84</v>
      </c>
    </row>
    <row r="17" spans="1:19" x14ac:dyDescent="0.25">
      <c r="A17" t="s">
        <v>44</v>
      </c>
      <c r="B17" s="8">
        <v>631299420</v>
      </c>
      <c r="C17" s="8">
        <v>631204718</v>
      </c>
      <c r="D17" s="6">
        <v>76269228.650000006</v>
      </c>
      <c r="E17" s="6">
        <v>7529036.1699999999</v>
      </c>
      <c r="F17" s="6">
        <v>7416100.6500000004</v>
      </c>
      <c r="G17" s="6">
        <v>22910132.629999999</v>
      </c>
      <c r="H17" s="6">
        <v>1821166.43</v>
      </c>
      <c r="I17" s="6">
        <v>-7526.65</v>
      </c>
      <c r="J17" s="6">
        <v>2398830.73</v>
      </c>
      <c r="K17" s="6">
        <v>364251.92</v>
      </c>
      <c r="L17" s="6">
        <v>4045669.58</v>
      </c>
      <c r="M17" s="6">
        <v>7529036.1699999999</v>
      </c>
      <c r="N17" s="6">
        <v>9012353.8000000007</v>
      </c>
      <c r="O17" s="6">
        <v>-507526.98</v>
      </c>
      <c r="P17" s="6">
        <v>2876592.06</v>
      </c>
      <c r="Q17" s="6">
        <v>94031.42</v>
      </c>
      <c r="R17" s="6">
        <v>2571158.0499999998</v>
      </c>
      <c r="S17" s="6">
        <v>241132.27</v>
      </c>
    </row>
    <row r="18" spans="1:19" x14ac:dyDescent="0.25">
      <c r="A18" t="s">
        <v>45</v>
      </c>
      <c r="B18" s="8">
        <v>3144358</v>
      </c>
      <c r="C18" s="8">
        <v>0</v>
      </c>
      <c r="D18" s="6">
        <v>589872.38</v>
      </c>
      <c r="E18" s="6">
        <v>37502.85</v>
      </c>
      <c r="F18" s="6">
        <v>36940.31</v>
      </c>
      <c r="G18" s="6">
        <v>50031.57</v>
      </c>
      <c r="H18" s="6">
        <v>3116.43</v>
      </c>
      <c r="I18" s="6">
        <v>-36.68</v>
      </c>
      <c r="J18" s="6">
        <v>3999.73</v>
      </c>
      <c r="K18" s="6">
        <v>644.49</v>
      </c>
      <c r="L18" s="6">
        <v>6795.76</v>
      </c>
      <c r="M18" s="6">
        <v>37502.85</v>
      </c>
      <c r="N18" s="6">
        <v>13441.47</v>
      </c>
      <c r="O18" s="6">
        <v>-8735.16</v>
      </c>
      <c r="P18" s="6">
        <v>16607.900000000001</v>
      </c>
      <c r="Q18" s="6">
        <v>138.34</v>
      </c>
      <c r="R18" s="6">
        <v>13652.69</v>
      </c>
      <c r="S18" s="6">
        <v>406.6</v>
      </c>
    </row>
    <row r="19" spans="1:19" x14ac:dyDescent="0.25">
      <c r="A19" t="s">
        <v>46</v>
      </c>
      <c r="B19" s="8">
        <v>530565</v>
      </c>
      <c r="C19" s="8">
        <v>0</v>
      </c>
      <c r="D19" s="6">
        <v>57799.23</v>
      </c>
      <c r="E19" s="6">
        <v>6329.69</v>
      </c>
      <c r="F19" s="6">
        <v>6234.75</v>
      </c>
      <c r="G19" s="6">
        <v>21600.09</v>
      </c>
      <c r="H19" s="6">
        <v>1847.47</v>
      </c>
      <c r="I19" s="6">
        <v>0</v>
      </c>
      <c r="J19" s="6">
        <v>2359.52</v>
      </c>
      <c r="K19" s="6">
        <v>371.31</v>
      </c>
      <c r="L19" s="6">
        <v>3956.8</v>
      </c>
      <c r="M19" s="6">
        <v>6329.69</v>
      </c>
      <c r="N19" s="6">
        <v>8090.36</v>
      </c>
      <c r="O19" s="6">
        <v>-474.54</v>
      </c>
      <c r="P19" s="6">
        <v>2824.8199999999997</v>
      </c>
      <c r="Q19" s="6">
        <v>67.239999999999995</v>
      </c>
      <c r="R19" s="6">
        <v>2333.11</v>
      </c>
      <c r="S19" s="6">
        <v>224</v>
      </c>
    </row>
    <row r="20" spans="1:19" x14ac:dyDescent="0.25">
      <c r="A20" t="s">
        <v>47</v>
      </c>
      <c r="B20" s="8">
        <v>8399926</v>
      </c>
      <c r="C20" s="8">
        <v>729783</v>
      </c>
      <c r="D20" s="6">
        <v>609377.27</v>
      </c>
      <c r="E20" s="6">
        <v>100254.64</v>
      </c>
      <c r="F20" s="6">
        <v>98750.78</v>
      </c>
      <c r="G20" s="6">
        <v>129171</v>
      </c>
      <c r="H20" s="6">
        <v>7072.19</v>
      </c>
      <c r="I20" s="6">
        <v>-43.86</v>
      </c>
      <c r="J20" s="6">
        <v>9169.6</v>
      </c>
      <c r="K20" s="6">
        <v>1416.54</v>
      </c>
      <c r="L20" s="6">
        <v>15426.94</v>
      </c>
      <c r="M20" s="6">
        <v>100254.64</v>
      </c>
      <c r="N20" s="6">
        <v>30751.08</v>
      </c>
      <c r="O20" s="6">
        <v>-11415.02</v>
      </c>
      <c r="P20" s="6">
        <v>43828.480000000003</v>
      </c>
      <c r="Q20" s="6">
        <v>274.98</v>
      </c>
      <c r="R20" s="6">
        <v>31831.88</v>
      </c>
      <c r="S20" s="6">
        <v>858.19</v>
      </c>
    </row>
    <row r="21" spans="1:19" x14ac:dyDescent="0.25">
      <c r="A21" t="s">
        <v>60</v>
      </c>
      <c r="B21" s="8">
        <v>0</v>
      </c>
      <c r="C21" s="8">
        <v>0</v>
      </c>
      <c r="D21" s="6">
        <v>167146.60999999999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19.559999999999999</v>
      </c>
      <c r="E22" s="6">
        <v>2.89</v>
      </c>
      <c r="F22" s="6">
        <v>2.85</v>
      </c>
      <c r="G22" s="6">
        <v>9.7799999999999994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2.89</v>
      </c>
      <c r="N22" s="6">
        <v>3.67</v>
      </c>
      <c r="O22" s="6">
        <v>-0.2</v>
      </c>
      <c r="P22" s="6">
        <v>1.3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11797980</v>
      </c>
      <c r="C23" s="8">
        <v>11797980</v>
      </c>
      <c r="D23" s="6">
        <v>1007382.25</v>
      </c>
      <c r="E23" s="6">
        <v>141018.42000000001</v>
      </c>
      <c r="F23" s="6">
        <v>138903.16</v>
      </c>
      <c r="G23" s="6">
        <v>300426.96000000002</v>
      </c>
      <c r="H23" s="6">
        <v>23694.19</v>
      </c>
      <c r="I23" s="6">
        <v>-140.72999999999999</v>
      </c>
      <c r="J23" s="6">
        <v>30860.13</v>
      </c>
      <c r="K23" s="6">
        <v>4675</v>
      </c>
      <c r="L23" s="6">
        <v>52157.82</v>
      </c>
      <c r="M23" s="6">
        <v>141018.42000000001</v>
      </c>
      <c r="N23" s="6">
        <v>106712.47</v>
      </c>
      <c r="O23" s="6">
        <v>-5347.79</v>
      </c>
      <c r="P23" s="6">
        <v>58406.82</v>
      </c>
      <c r="Q23" s="6">
        <v>1079.79</v>
      </c>
      <c r="R23" s="6">
        <v>25212.75</v>
      </c>
      <c r="S23" s="6">
        <v>3116.51</v>
      </c>
    </row>
    <row r="24" spans="1:19" x14ac:dyDescent="0.25">
      <c r="A24" t="s">
        <v>82</v>
      </c>
      <c r="B24" s="8">
        <v>6428</v>
      </c>
      <c r="C24" s="8">
        <v>766</v>
      </c>
      <c r="D24" s="6">
        <v>454.52</v>
      </c>
      <c r="E24" s="6">
        <v>75.95</v>
      </c>
      <c r="F24" s="6">
        <v>74.81</v>
      </c>
      <c r="G24" s="6">
        <v>97</v>
      </c>
      <c r="H24" s="6">
        <v>5.37</v>
      </c>
      <c r="I24" s="6">
        <v>0</v>
      </c>
      <c r="J24" s="6">
        <v>7.64</v>
      </c>
      <c r="K24" s="6">
        <v>0.19</v>
      </c>
      <c r="L24" s="6">
        <v>11.35</v>
      </c>
      <c r="M24" s="6">
        <v>75.95</v>
      </c>
      <c r="N24" s="6">
        <v>22.96</v>
      </c>
      <c r="O24" s="6">
        <v>-8.41</v>
      </c>
      <c r="P24" s="6">
        <v>33.299999999999997</v>
      </c>
      <c r="Q24" s="6">
        <v>0.02</v>
      </c>
      <c r="R24" s="6">
        <v>24.4</v>
      </c>
      <c r="S24" s="6">
        <v>0.18</v>
      </c>
    </row>
    <row r="25" spans="1:19" x14ac:dyDescent="0.25">
      <c r="A25" t="s">
        <v>86</v>
      </c>
      <c r="B25" s="8">
        <v>85522321</v>
      </c>
      <c r="C25" s="8">
        <v>85522321</v>
      </c>
      <c r="D25" s="6">
        <v>2919770.14</v>
      </c>
      <c r="E25" s="6">
        <v>1020024.72</v>
      </c>
      <c r="F25" s="6">
        <v>1004724.35</v>
      </c>
      <c r="G25" s="6">
        <v>304323.62</v>
      </c>
      <c r="H25" s="6">
        <v>28391.040000000001</v>
      </c>
      <c r="I25" s="6">
        <v>-1026.27</v>
      </c>
      <c r="J25" s="6">
        <v>36881.57</v>
      </c>
      <c r="K25" s="6">
        <v>5718.38</v>
      </c>
      <c r="L25" s="6">
        <v>61188.05</v>
      </c>
      <c r="M25" s="6">
        <v>1020024.72</v>
      </c>
      <c r="N25" s="6">
        <v>124800.05</v>
      </c>
      <c r="O25" s="6">
        <v>-9321.93</v>
      </c>
      <c r="P25" s="6">
        <v>3160.51</v>
      </c>
      <c r="Q25" s="6">
        <v>1861.49</v>
      </c>
      <c r="R25" s="6">
        <v>48961.15</v>
      </c>
      <c r="S25" s="6">
        <v>3709.58</v>
      </c>
    </row>
    <row r="26" spans="1:19" x14ac:dyDescent="0.25">
      <c r="A26" t="s">
        <v>87</v>
      </c>
      <c r="B26" s="8">
        <v>0</v>
      </c>
      <c r="C26" s="8">
        <v>0</v>
      </c>
      <c r="D26" s="6">
        <v>146382.76</v>
      </c>
      <c r="E26" s="6">
        <v>0</v>
      </c>
      <c r="F26" s="6">
        <v>0</v>
      </c>
      <c r="G26" s="6">
        <v>17022.759999999998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17022.759999999998</v>
      </c>
      <c r="Q26" s="6">
        <v>0</v>
      </c>
      <c r="R26" s="6">
        <v>0</v>
      </c>
      <c r="S26" s="6">
        <v>0</v>
      </c>
    </row>
    <row r="27" spans="1:19" x14ac:dyDescent="0.25">
      <c r="A27" t="s">
        <v>88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t="s">
        <v>89</v>
      </c>
      <c r="B28" s="8">
        <v>8166541</v>
      </c>
      <c r="C28" s="8">
        <v>8166541</v>
      </c>
      <c r="D28" s="6">
        <v>486738.01</v>
      </c>
      <c r="E28" s="6">
        <v>97402.33</v>
      </c>
      <c r="F28" s="6">
        <v>95941.3</v>
      </c>
      <c r="G28" s="6">
        <v>118120.83</v>
      </c>
      <c r="H28" s="6">
        <v>11955.82</v>
      </c>
      <c r="I28" s="6">
        <v>-98</v>
      </c>
      <c r="J28" s="6">
        <v>16961.91</v>
      </c>
      <c r="K28" s="6">
        <v>2637.79</v>
      </c>
      <c r="L28" s="6">
        <v>23225.64</v>
      </c>
      <c r="M28" s="6">
        <v>97402.33</v>
      </c>
      <c r="N28" s="6">
        <v>57451.61</v>
      </c>
      <c r="O28" s="6">
        <v>-1167.82</v>
      </c>
      <c r="P28" s="6">
        <v>1927.3</v>
      </c>
      <c r="Q28" s="6">
        <v>391.99</v>
      </c>
      <c r="R28" s="6">
        <v>3135.95</v>
      </c>
      <c r="S28" s="6">
        <v>1698.64</v>
      </c>
    </row>
    <row r="29" spans="1:19" x14ac:dyDescent="0.25">
      <c r="A29" t="s">
        <v>90</v>
      </c>
      <c r="B29" s="8">
        <v>3040845</v>
      </c>
      <c r="C29" s="8">
        <v>3040845</v>
      </c>
      <c r="D29" s="6">
        <v>174246.05</v>
      </c>
      <c r="E29" s="6">
        <v>0</v>
      </c>
      <c r="F29" s="6">
        <v>0</v>
      </c>
      <c r="G29" s="6">
        <v>44019.26</v>
      </c>
      <c r="H29" s="6">
        <v>4451.8</v>
      </c>
      <c r="I29" s="6">
        <v>0</v>
      </c>
      <c r="J29" s="6">
        <v>6315.83</v>
      </c>
      <c r="K29" s="6">
        <v>982.19</v>
      </c>
      <c r="L29" s="6">
        <v>8648.16</v>
      </c>
      <c r="M29" s="6">
        <v>0</v>
      </c>
      <c r="N29" s="6">
        <v>21392.34</v>
      </c>
      <c r="O29" s="6">
        <v>-434.84</v>
      </c>
      <c r="P29" s="6">
        <v>717.64</v>
      </c>
      <c r="Q29" s="6">
        <v>145.96</v>
      </c>
      <c r="R29" s="6">
        <v>1167.68</v>
      </c>
      <c r="S29" s="6">
        <v>632.5</v>
      </c>
    </row>
    <row r="30" spans="1:19" x14ac:dyDescent="0.25">
      <c r="A30" t="s">
        <v>91</v>
      </c>
      <c r="B30" s="8">
        <v>8231400</v>
      </c>
      <c r="C30" s="8">
        <v>8231400</v>
      </c>
      <c r="D30" s="6">
        <v>322870.09999999998</v>
      </c>
      <c r="E30" s="6">
        <v>0</v>
      </c>
      <c r="F30" s="6">
        <v>0</v>
      </c>
      <c r="G30" s="6">
        <v>35617.269999999997</v>
      </c>
      <c r="H30" s="6">
        <v>0</v>
      </c>
      <c r="I30" s="6">
        <v>0</v>
      </c>
      <c r="J30" s="6">
        <v>29048.61</v>
      </c>
      <c r="K30" s="6">
        <v>4626.05</v>
      </c>
      <c r="L30" s="6">
        <v>0</v>
      </c>
      <c r="M30" s="6">
        <v>0</v>
      </c>
      <c r="N30" s="6">
        <v>0</v>
      </c>
      <c r="O30" s="6">
        <v>0</v>
      </c>
      <c r="P30" s="6">
        <v>1942.61</v>
      </c>
      <c r="Q30" s="6">
        <v>0</v>
      </c>
      <c r="R30" s="6">
        <v>0</v>
      </c>
      <c r="S30" s="6">
        <v>0</v>
      </c>
    </row>
    <row r="31" spans="1:19" x14ac:dyDescent="0.25">
      <c r="A31" t="s">
        <v>92</v>
      </c>
      <c r="B31" s="8">
        <v>30668760</v>
      </c>
      <c r="C31" s="8">
        <v>30668760</v>
      </c>
      <c r="D31" s="6">
        <v>1985437.02</v>
      </c>
      <c r="E31" s="6">
        <v>365786.3</v>
      </c>
      <c r="F31" s="6">
        <v>360299.51</v>
      </c>
      <c r="G31" s="6">
        <v>730046.36</v>
      </c>
      <c r="H31" s="6">
        <v>78431.44</v>
      </c>
      <c r="I31" s="6">
        <v>-368.03</v>
      </c>
      <c r="J31" s="6">
        <v>108230.05</v>
      </c>
      <c r="K31" s="6">
        <v>17235.84</v>
      </c>
      <c r="L31" s="6">
        <v>166863.73000000001</v>
      </c>
      <c r="M31" s="6">
        <v>365786.3</v>
      </c>
      <c r="N31" s="6">
        <v>343841.71</v>
      </c>
      <c r="O31" s="6">
        <v>-17818.55</v>
      </c>
      <c r="P31" s="6">
        <v>7237.83</v>
      </c>
      <c r="Q31" s="6">
        <v>3677.56</v>
      </c>
      <c r="R31" s="6">
        <v>12521.2</v>
      </c>
      <c r="S31" s="6">
        <v>10193.58</v>
      </c>
    </row>
    <row r="32" spans="1:19" x14ac:dyDescent="0.25">
      <c r="A32" t="s">
        <v>93</v>
      </c>
      <c r="B32" s="8">
        <v>14326186</v>
      </c>
      <c r="C32" s="8">
        <v>14326186</v>
      </c>
      <c r="D32" s="6">
        <v>982979.67</v>
      </c>
      <c r="E32" s="6">
        <v>170868.42</v>
      </c>
      <c r="F32" s="6">
        <v>168305.39</v>
      </c>
      <c r="G32" s="6">
        <v>322557.31</v>
      </c>
      <c r="H32" s="6">
        <v>32684.560000000001</v>
      </c>
      <c r="I32" s="6">
        <v>-171.91</v>
      </c>
      <c r="J32" s="6">
        <v>50557.11</v>
      </c>
      <c r="K32" s="6">
        <v>8051.32</v>
      </c>
      <c r="L32" s="6">
        <v>69536.75</v>
      </c>
      <c r="M32" s="6">
        <v>170868.42</v>
      </c>
      <c r="N32" s="6">
        <v>143288.39000000001</v>
      </c>
      <c r="O32" s="6">
        <v>-8323.51</v>
      </c>
      <c r="P32" s="6">
        <v>3380.98</v>
      </c>
      <c r="Q32" s="6">
        <v>1532.54</v>
      </c>
      <c r="R32" s="6">
        <v>17773.13</v>
      </c>
      <c r="S32" s="6">
        <v>4247.95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2060173161</v>
      </c>
      <c r="C34" s="19">
        <f t="shared" si="0"/>
        <v>2048285673</v>
      </c>
      <c r="D34" s="20">
        <f t="shared" si="0"/>
        <v>197740319.92000002</v>
      </c>
      <c r="E34" s="20">
        <f t="shared" si="0"/>
        <v>24468980.180000003</v>
      </c>
      <c r="F34" s="20">
        <f t="shared" si="0"/>
        <v>24101945.497900005</v>
      </c>
      <c r="G34" s="20">
        <f t="shared" si="0"/>
        <v>62978069.200000003</v>
      </c>
      <c r="H34" s="20">
        <f t="shared" si="0"/>
        <v>5500509.7400000002</v>
      </c>
      <c r="I34" s="20">
        <f t="shared" si="0"/>
        <v>-24448.240000000002</v>
      </c>
      <c r="J34" s="20">
        <f t="shared" si="0"/>
        <v>7181345.9700000007</v>
      </c>
      <c r="K34" s="20">
        <f t="shared" si="0"/>
        <v>1112028.8599999999</v>
      </c>
      <c r="L34" s="20">
        <f t="shared" si="0"/>
        <v>11802863.720000001</v>
      </c>
      <c r="M34" s="20">
        <f t="shared" si="0"/>
        <v>24468980.180000003</v>
      </c>
      <c r="N34" s="20">
        <f t="shared" si="0"/>
        <v>25406249.220000003</v>
      </c>
      <c r="O34" s="20">
        <f t="shared" si="0"/>
        <v>-1276766.19</v>
      </c>
      <c r="P34" s="20">
        <f t="shared" si="0"/>
        <v>6774850.790000001</v>
      </c>
      <c r="Q34" s="20">
        <f t="shared" si="0"/>
        <v>256657.78</v>
      </c>
      <c r="R34" s="20">
        <f t="shared" si="0"/>
        <v>5521141.830000001</v>
      </c>
      <c r="S34" s="20">
        <f t="shared" si="0"/>
        <v>723635.71999999986</v>
      </c>
    </row>
  </sheetData>
  <printOptions headings="1"/>
  <pageMargins left="0.7" right="0.7" top="0.75" bottom="0.75" header="0.3" footer="0.3"/>
  <pageSetup scale="3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416B5-F16A-42DB-A5E3-D5BC1A40ACAF}">
  <sheetPr>
    <pageSetUpPr fitToPage="1"/>
  </sheetPr>
  <dimension ref="A1:S34"/>
  <sheetViews>
    <sheetView topLeftCell="K1" zoomScaleNormal="100" workbookViewId="0">
      <selection activeCell="S2" sqref="S2"/>
    </sheetView>
  </sheetViews>
  <sheetFormatPr defaultRowHeight="15" x14ac:dyDescent="0.25"/>
  <cols>
    <col min="1" max="1" width="28.8554687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19" x14ac:dyDescent="0.25">
      <c r="A1" s="3" t="s">
        <v>94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128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40" t="s">
        <v>12</v>
      </c>
      <c r="Q4" s="11" t="s">
        <v>13</v>
      </c>
      <c r="R4" s="11" t="s">
        <v>14</v>
      </c>
      <c r="S4" s="11" t="s">
        <v>15</v>
      </c>
    </row>
    <row r="5" spans="1:19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41" t="s">
        <v>31</v>
      </c>
      <c r="Q5" s="31" t="s">
        <v>32</v>
      </c>
      <c r="R5" s="31" t="s">
        <v>33</v>
      </c>
      <c r="S5" s="31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6275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90628781</v>
      </c>
      <c r="C7" s="8">
        <v>90628082</v>
      </c>
      <c r="D7" s="6">
        <v>10844704.779999999</v>
      </c>
      <c r="E7" s="6">
        <v>1080973.54</v>
      </c>
      <c r="F7" s="6">
        <v>1064758.94</v>
      </c>
      <c r="G7" s="6">
        <v>3887484.52</v>
      </c>
      <c r="H7" s="6">
        <v>324908.23</v>
      </c>
      <c r="I7" s="6">
        <v>-1060.32</v>
      </c>
      <c r="J7" s="6">
        <v>426866.22</v>
      </c>
      <c r="K7" s="6">
        <v>67979.210000000006</v>
      </c>
      <c r="L7" s="6">
        <v>694139.08</v>
      </c>
      <c r="M7" s="6">
        <v>1080973.54</v>
      </c>
      <c r="N7" s="6">
        <v>1520322.72</v>
      </c>
      <c r="O7" s="6">
        <v>-85463.46</v>
      </c>
      <c r="P7" s="6">
        <v>477328.43</v>
      </c>
      <c r="Q7" s="6">
        <v>15855.56</v>
      </c>
      <c r="R7" s="6">
        <v>403832.38</v>
      </c>
      <c r="S7" s="6">
        <v>42776.47</v>
      </c>
    </row>
    <row r="8" spans="1:19" x14ac:dyDescent="0.25">
      <c r="A8" t="s">
        <v>36</v>
      </c>
      <c r="B8" s="8">
        <v>40118</v>
      </c>
      <c r="C8" s="8">
        <v>0</v>
      </c>
      <c r="D8" s="6">
        <v>5699.44</v>
      </c>
      <c r="E8" s="6">
        <v>480.83</v>
      </c>
      <c r="F8" s="6">
        <v>473.62</v>
      </c>
      <c r="G8" s="6">
        <v>1637.83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480.83</v>
      </c>
      <c r="N8" s="6">
        <v>613.39</v>
      </c>
      <c r="O8" s="6">
        <v>-36.44</v>
      </c>
      <c r="P8" s="6">
        <v>212.21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138.11000000000001</v>
      </c>
      <c r="E9" s="6">
        <v>14.55</v>
      </c>
      <c r="F9" s="6">
        <v>14.33</v>
      </c>
      <c r="G9" s="6">
        <v>22.36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14.55</v>
      </c>
      <c r="N9" s="6">
        <v>5.04</v>
      </c>
      <c r="O9" s="6">
        <v>-0.8</v>
      </c>
      <c r="P9" s="6">
        <v>2897.58</v>
      </c>
      <c r="Q9" s="6">
        <v>0.05</v>
      </c>
      <c r="R9" s="6">
        <v>6.03</v>
      </c>
      <c r="S9" s="6">
        <v>0.15</v>
      </c>
    </row>
    <row r="10" spans="1:19" x14ac:dyDescent="0.25">
      <c r="A10" t="s">
        <v>38</v>
      </c>
      <c r="B10" s="8">
        <v>792377639</v>
      </c>
      <c r="C10" s="8">
        <v>791886350</v>
      </c>
      <c r="D10" s="6">
        <v>60402503.509999998</v>
      </c>
      <c r="E10" s="6">
        <v>9449105.2599999998</v>
      </c>
      <c r="F10" s="6">
        <v>9307368.7018999998</v>
      </c>
      <c r="G10" s="6">
        <v>21686490.860000003</v>
      </c>
      <c r="H10" s="6">
        <v>2048768.72</v>
      </c>
      <c r="I10" s="6">
        <v>-9516.11</v>
      </c>
      <c r="J10" s="6">
        <v>2796320.3299999996</v>
      </c>
      <c r="K10" s="6">
        <v>444283.31</v>
      </c>
      <c r="L10" s="6">
        <v>4335112.7</v>
      </c>
      <c r="M10" s="6">
        <v>9449105.2599999998</v>
      </c>
      <c r="N10" s="6">
        <v>8981681.7299999986</v>
      </c>
      <c r="O10" s="6">
        <v>-460379.83</v>
      </c>
      <c r="P10" s="6">
        <v>1672165.29</v>
      </c>
      <c r="Q10" s="6">
        <v>95686.819999999992</v>
      </c>
      <c r="R10" s="6">
        <v>1514521.0999999999</v>
      </c>
      <c r="S10" s="6">
        <v>264955.65999999997</v>
      </c>
    </row>
    <row r="11" spans="1:19" x14ac:dyDescent="0.25">
      <c r="A11" t="s">
        <v>39</v>
      </c>
      <c r="B11" s="8">
        <v>95229</v>
      </c>
      <c r="C11" s="8">
        <v>0</v>
      </c>
      <c r="D11" s="6">
        <v>9610.36</v>
      </c>
      <c r="E11" s="6">
        <v>1135.77</v>
      </c>
      <c r="F11" s="6">
        <v>1118.73</v>
      </c>
      <c r="G11" s="6">
        <v>1746.36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1135.77</v>
      </c>
      <c r="N11" s="6">
        <v>393.88</v>
      </c>
      <c r="O11" s="6">
        <v>-62.66</v>
      </c>
      <c r="P11" s="6">
        <v>503.27000000000004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436789771</v>
      </c>
      <c r="C12" s="8">
        <v>436949515</v>
      </c>
      <c r="D12" s="6">
        <v>41904172.469999999</v>
      </c>
      <c r="E12" s="6">
        <v>5224123.7699999996</v>
      </c>
      <c r="F12" s="6">
        <v>5145761.9000000004</v>
      </c>
      <c r="G12" s="6">
        <v>13147640.99</v>
      </c>
      <c r="H12" s="6">
        <v>1137545.67</v>
      </c>
      <c r="I12" s="6">
        <v>-5254.57</v>
      </c>
      <c r="J12" s="6">
        <v>1510338.22</v>
      </c>
      <c r="K12" s="6">
        <v>226463.04</v>
      </c>
      <c r="L12" s="6">
        <v>2342533.06</v>
      </c>
      <c r="M12" s="6">
        <v>5224123.7699999996</v>
      </c>
      <c r="N12" s="6">
        <v>5171405.6500000004</v>
      </c>
      <c r="O12" s="6">
        <v>-200175.81</v>
      </c>
      <c r="P12" s="6">
        <v>1853871.2500000002</v>
      </c>
      <c r="Q12" s="6">
        <v>42497.55</v>
      </c>
      <c r="R12" s="6">
        <v>917292.59</v>
      </c>
      <c r="S12" s="6">
        <v>151124.34</v>
      </c>
    </row>
    <row r="13" spans="1:19" x14ac:dyDescent="0.25">
      <c r="A13" t="s">
        <v>69</v>
      </c>
      <c r="B13" s="8">
        <v>0</v>
      </c>
      <c r="C13" s="8">
        <v>0</v>
      </c>
      <c r="D13" s="6">
        <v>31467.5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467000</v>
      </c>
      <c r="C14" s="8">
        <v>467000</v>
      </c>
      <c r="D14" s="6">
        <v>40537.629999999997</v>
      </c>
      <c r="E14" s="6">
        <v>5554.59</v>
      </c>
      <c r="F14" s="6">
        <v>5471.27</v>
      </c>
      <c r="G14" s="6">
        <v>8570.33</v>
      </c>
      <c r="H14" s="6">
        <v>443.97</v>
      </c>
      <c r="I14" s="6">
        <v>-5.66</v>
      </c>
      <c r="J14" s="6">
        <v>577.16999999999996</v>
      </c>
      <c r="K14" s="6">
        <v>84.9</v>
      </c>
      <c r="L14" s="6">
        <v>986.84</v>
      </c>
      <c r="M14" s="6">
        <v>5554.59</v>
      </c>
      <c r="N14" s="6">
        <v>1931.04</v>
      </c>
      <c r="O14" s="6">
        <v>-307.36</v>
      </c>
      <c r="P14" s="6">
        <v>2468.04</v>
      </c>
      <c r="Q14" s="6">
        <v>19.760000000000002</v>
      </c>
      <c r="R14" s="6">
        <v>2313.56</v>
      </c>
      <c r="S14" s="6">
        <v>58.07</v>
      </c>
    </row>
    <row r="15" spans="1:19" x14ac:dyDescent="0.25">
      <c r="A15" t="s">
        <v>42</v>
      </c>
      <c r="B15" s="8">
        <v>324991</v>
      </c>
      <c r="C15" s="8">
        <v>324991</v>
      </c>
      <c r="D15" s="6">
        <v>22213.01</v>
      </c>
      <c r="E15" s="6">
        <v>3876.18</v>
      </c>
      <c r="F15" s="6">
        <v>3818.04</v>
      </c>
      <c r="G15" s="6">
        <v>5021.2299999999996</v>
      </c>
      <c r="H15" s="6">
        <v>275.43</v>
      </c>
      <c r="I15" s="6">
        <v>-3.7</v>
      </c>
      <c r="J15" s="6">
        <v>354.21</v>
      </c>
      <c r="K15" s="6">
        <v>51.32</v>
      </c>
      <c r="L15" s="6">
        <v>597.32000000000005</v>
      </c>
      <c r="M15" s="6">
        <v>3876.18</v>
      </c>
      <c r="N15" s="6">
        <v>1192.04</v>
      </c>
      <c r="O15" s="6">
        <v>-439.72</v>
      </c>
      <c r="P15" s="6">
        <v>1716.49</v>
      </c>
      <c r="Q15" s="6">
        <v>14.95</v>
      </c>
      <c r="R15" s="6">
        <v>1227.1099999999999</v>
      </c>
      <c r="S15" s="6">
        <v>35.78</v>
      </c>
    </row>
    <row r="16" spans="1:19" x14ac:dyDescent="0.25">
      <c r="A16" t="s">
        <v>43</v>
      </c>
      <c r="B16" s="8">
        <v>265829</v>
      </c>
      <c r="C16" s="8">
        <v>265829</v>
      </c>
      <c r="D16" s="6">
        <v>40081.089999999997</v>
      </c>
      <c r="E16" s="6">
        <v>3170.51</v>
      </c>
      <c r="F16" s="6">
        <v>3122.94</v>
      </c>
      <c r="G16" s="6">
        <v>10815.89</v>
      </c>
      <c r="H16" s="6">
        <v>919.28</v>
      </c>
      <c r="I16" s="6">
        <v>-1.58</v>
      </c>
      <c r="J16" s="6">
        <v>1190.1400000000001</v>
      </c>
      <c r="K16" s="6">
        <v>183.12</v>
      </c>
      <c r="L16" s="6">
        <v>1986.18</v>
      </c>
      <c r="M16" s="6">
        <v>3170.51</v>
      </c>
      <c r="N16" s="6">
        <v>4046.87</v>
      </c>
      <c r="O16" s="6">
        <v>-234</v>
      </c>
      <c r="P16" s="6">
        <v>1403.83</v>
      </c>
      <c r="Q16" s="6">
        <v>37.17</v>
      </c>
      <c r="R16" s="6">
        <v>1164.67</v>
      </c>
      <c r="S16" s="6">
        <v>120.21</v>
      </c>
    </row>
    <row r="17" spans="1:19" x14ac:dyDescent="0.25">
      <c r="A17" t="s">
        <v>44</v>
      </c>
      <c r="B17" s="8">
        <v>864596742</v>
      </c>
      <c r="C17" s="8">
        <v>864523902</v>
      </c>
      <c r="D17" s="6">
        <v>98006283.590000004</v>
      </c>
      <c r="E17" s="6">
        <v>10312378.9</v>
      </c>
      <c r="F17" s="6">
        <v>10157693.220000001</v>
      </c>
      <c r="G17" s="6">
        <v>31379752.850000001</v>
      </c>
      <c r="H17" s="6">
        <v>2494346.4300000002</v>
      </c>
      <c r="I17" s="6">
        <v>-10374.58</v>
      </c>
      <c r="J17" s="6">
        <v>3285571.14</v>
      </c>
      <c r="K17" s="6">
        <v>498881.3</v>
      </c>
      <c r="L17" s="6">
        <v>5541194.0300000003</v>
      </c>
      <c r="M17" s="6">
        <v>10311889.27</v>
      </c>
      <c r="N17" s="6">
        <v>12343815.050000001</v>
      </c>
      <c r="O17" s="6">
        <v>-695140.64</v>
      </c>
      <c r="P17" s="6">
        <v>3939958.22</v>
      </c>
      <c r="Q17" s="6">
        <v>128819.39</v>
      </c>
      <c r="R17" s="6">
        <v>3522413.14</v>
      </c>
      <c r="S17" s="6">
        <v>330269.37</v>
      </c>
    </row>
    <row r="18" spans="1:19" x14ac:dyDescent="0.25">
      <c r="A18" t="s">
        <v>45</v>
      </c>
      <c r="B18" s="8">
        <v>3139599</v>
      </c>
      <c r="C18" s="8">
        <v>0</v>
      </c>
      <c r="D18" s="6">
        <v>589013.48</v>
      </c>
      <c r="E18" s="6">
        <v>37446.18</v>
      </c>
      <c r="F18" s="6">
        <v>36884.49</v>
      </c>
      <c r="G18" s="6">
        <v>49955.92</v>
      </c>
      <c r="H18" s="6">
        <v>3111.71</v>
      </c>
      <c r="I18" s="6">
        <v>-36.619999999999997</v>
      </c>
      <c r="J18" s="6">
        <v>3993.7</v>
      </c>
      <c r="K18" s="6">
        <v>643.49</v>
      </c>
      <c r="L18" s="6">
        <v>6785.5</v>
      </c>
      <c r="M18" s="6">
        <v>37446.18</v>
      </c>
      <c r="N18" s="6">
        <v>13421.12</v>
      </c>
      <c r="O18" s="6">
        <v>-8721.86</v>
      </c>
      <c r="P18" s="6">
        <v>16582.78</v>
      </c>
      <c r="Q18" s="6">
        <v>138.13</v>
      </c>
      <c r="R18" s="6">
        <v>13631.99</v>
      </c>
      <c r="S18" s="6">
        <v>405.98</v>
      </c>
    </row>
    <row r="19" spans="1:19" x14ac:dyDescent="0.25">
      <c r="A19" t="s">
        <v>46</v>
      </c>
      <c r="B19" s="8">
        <v>530565</v>
      </c>
      <c r="C19" s="8">
        <v>0</v>
      </c>
      <c r="D19" s="6">
        <v>57799.23</v>
      </c>
      <c r="E19" s="6">
        <v>6329.69</v>
      </c>
      <c r="F19" s="6">
        <v>6234.75</v>
      </c>
      <c r="G19" s="6">
        <v>21600.09</v>
      </c>
      <c r="H19" s="6">
        <v>1847.47</v>
      </c>
      <c r="I19" s="6">
        <v>0</v>
      </c>
      <c r="J19" s="6">
        <v>2359.52</v>
      </c>
      <c r="K19" s="6">
        <v>371.31</v>
      </c>
      <c r="L19" s="6">
        <v>3956.8</v>
      </c>
      <c r="M19" s="6">
        <v>6329.69</v>
      </c>
      <c r="N19" s="6">
        <v>8090.36</v>
      </c>
      <c r="O19" s="6">
        <v>-474.54</v>
      </c>
      <c r="P19" s="6">
        <v>2824.8199999999997</v>
      </c>
      <c r="Q19" s="6">
        <v>67.239999999999995</v>
      </c>
      <c r="R19" s="6">
        <v>2333.11</v>
      </c>
      <c r="S19" s="6">
        <v>224</v>
      </c>
    </row>
    <row r="20" spans="1:19" x14ac:dyDescent="0.25">
      <c r="A20" t="s">
        <v>47</v>
      </c>
      <c r="B20" s="8">
        <v>8501930</v>
      </c>
      <c r="C20" s="8">
        <v>732095</v>
      </c>
      <c r="D20" s="6">
        <v>593143.18000000005</v>
      </c>
      <c r="E20" s="6">
        <v>101387.22</v>
      </c>
      <c r="F20" s="6">
        <v>99866.4</v>
      </c>
      <c r="G20" s="6">
        <v>130260.04</v>
      </c>
      <c r="H20" s="6">
        <v>7161.37</v>
      </c>
      <c r="I20" s="6">
        <v>-44.98</v>
      </c>
      <c r="J20" s="6">
        <v>9237.82</v>
      </c>
      <c r="K20" s="6">
        <v>1435.96</v>
      </c>
      <c r="L20" s="6">
        <v>15608.76</v>
      </c>
      <c r="M20" s="6">
        <v>101387.22</v>
      </c>
      <c r="N20" s="6">
        <v>31148.48</v>
      </c>
      <c r="O20" s="6">
        <v>-11506.15</v>
      </c>
      <c r="P20" s="6">
        <v>44069.49</v>
      </c>
      <c r="Q20" s="6">
        <v>278.89999999999998</v>
      </c>
      <c r="R20" s="6">
        <v>32004.76</v>
      </c>
      <c r="S20" s="6">
        <v>865.63</v>
      </c>
    </row>
    <row r="21" spans="1:19" x14ac:dyDescent="0.25">
      <c r="A21" t="s">
        <v>60</v>
      </c>
      <c r="B21" s="8">
        <v>0</v>
      </c>
      <c r="C21" s="8">
        <v>0</v>
      </c>
      <c r="D21" s="6">
        <v>109316.6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19.559999999999999</v>
      </c>
      <c r="E22" s="6">
        <v>2.89</v>
      </c>
      <c r="F22" s="6">
        <v>2.85</v>
      </c>
      <c r="G22" s="6">
        <v>9.7799999999999994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2.89</v>
      </c>
      <c r="N22" s="6">
        <v>3.67</v>
      </c>
      <c r="O22" s="6">
        <v>-0.2</v>
      </c>
      <c r="P22" s="6">
        <v>1.3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13044989</v>
      </c>
      <c r="C23" s="8">
        <v>13044989</v>
      </c>
      <c r="D23" s="6">
        <v>1112419.28</v>
      </c>
      <c r="E23" s="6">
        <v>155621.54999999999</v>
      </c>
      <c r="F23" s="6">
        <v>153287.22</v>
      </c>
      <c r="G23" s="6">
        <v>332489.59999999998</v>
      </c>
      <c r="H23" s="6">
        <v>26186.9</v>
      </c>
      <c r="I23" s="6">
        <v>-155.88</v>
      </c>
      <c r="J23" s="6">
        <v>34107.17</v>
      </c>
      <c r="K23" s="6">
        <v>5167.17</v>
      </c>
      <c r="L23" s="6">
        <v>57645.32</v>
      </c>
      <c r="M23" s="6">
        <v>155621.54999999999</v>
      </c>
      <c r="N23" s="6">
        <v>117939.42</v>
      </c>
      <c r="O23" s="6">
        <v>-5910.41</v>
      </c>
      <c r="P23" s="6">
        <v>64946.820000000007</v>
      </c>
      <c r="Q23" s="6">
        <v>1200.43</v>
      </c>
      <c r="R23" s="6">
        <v>27918.18</v>
      </c>
      <c r="S23" s="6">
        <v>3444.48</v>
      </c>
    </row>
    <row r="24" spans="1:19" x14ac:dyDescent="0.25">
      <c r="A24" t="s">
        <v>82</v>
      </c>
      <c r="B24" s="8">
        <v>9823</v>
      </c>
      <c r="C24" s="8">
        <v>1381</v>
      </c>
      <c r="D24" s="6">
        <v>695.62</v>
      </c>
      <c r="E24" s="6">
        <v>116.09</v>
      </c>
      <c r="F24" s="6">
        <v>114.35</v>
      </c>
      <c r="G24" s="6">
        <v>149.13999999999999</v>
      </c>
      <c r="H24" s="6">
        <v>8.1199999999999992</v>
      </c>
      <c r="I24" s="6">
        <v>-0.01</v>
      </c>
      <c r="J24" s="6">
        <v>11.79</v>
      </c>
      <c r="K24" s="6">
        <v>0.53</v>
      </c>
      <c r="L24" s="6">
        <v>17.48</v>
      </c>
      <c r="M24" s="6">
        <v>116.09</v>
      </c>
      <c r="N24" s="6">
        <v>34.979999999999997</v>
      </c>
      <c r="O24" s="6">
        <v>-12.89</v>
      </c>
      <c r="P24" s="6">
        <v>51.3</v>
      </c>
      <c r="Q24" s="6">
        <v>0.05</v>
      </c>
      <c r="R24" s="6">
        <v>37.479999999999997</v>
      </c>
      <c r="S24" s="6">
        <v>0.31</v>
      </c>
    </row>
    <row r="25" spans="1:19" x14ac:dyDescent="0.25">
      <c r="A25" t="s">
        <v>86</v>
      </c>
      <c r="B25" s="8">
        <v>96060283</v>
      </c>
      <c r="C25" s="8">
        <v>96060283</v>
      </c>
      <c r="D25" s="6">
        <v>3199592.27</v>
      </c>
      <c r="E25" s="6">
        <v>1145710.99</v>
      </c>
      <c r="F25" s="6">
        <v>1128525.33</v>
      </c>
      <c r="G25" s="6">
        <v>292897.83</v>
      </c>
      <c r="H25" s="6">
        <v>27475.200000000001</v>
      </c>
      <c r="I25" s="6">
        <v>-1152.72</v>
      </c>
      <c r="J25" s="6">
        <v>35691.839999999997</v>
      </c>
      <c r="K25" s="6">
        <v>5533.92</v>
      </c>
      <c r="L25" s="6">
        <v>59214.239999999998</v>
      </c>
      <c r="M25" s="6">
        <v>1145710.99</v>
      </c>
      <c r="N25" s="6">
        <v>120774.24</v>
      </c>
      <c r="O25" s="6">
        <v>-10470.57</v>
      </c>
      <c r="P25" s="6">
        <v>3058.56</v>
      </c>
      <c r="Q25" s="6">
        <v>1801.44</v>
      </c>
      <c r="R25" s="6">
        <v>47381.760000000002</v>
      </c>
      <c r="S25" s="6">
        <v>3589.92</v>
      </c>
    </row>
    <row r="26" spans="1:19" x14ac:dyDescent="0.25">
      <c r="A26" t="s">
        <v>87</v>
      </c>
      <c r="B26" s="8">
        <v>0</v>
      </c>
      <c r="C26" s="8">
        <v>0</v>
      </c>
      <c r="D26" s="6">
        <v>148971.67000000001</v>
      </c>
      <c r="E26" s="6">
        <v>0</v>
      </c>
      <c r="F26" s="6">
        <v>0</v>
      </c>
      <c r="G26" s="6">
        <v>19611.669999999998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19611.669999999998</v>
      </c>
      <c r="Q26" s="6">
        <v>0</v>
      </c>
      <c r="R26" s="6">
        <v>0</v>
      </c>
      <c r="S26" s="6">
        <v>0</v>
      </c>
    </row>
    <row r="27" spans="1:19" x14ac:dyDescent="0.25">
      <c r="A27" t="s">
        <v>88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t="s">
        <v>89</v>
      </c>
      <c r="B28" s="8">
        <v>7244018</v>
      </c>
      <c r="C28" s="8">
        <v>7244018</v>
      </c>
      <c r="D28" s="6">
        <v>436285.09</v>
      </c>
      <c r="E28" s="6">
        <v>86399.41</v>
      </c>
      <c r="F28" s="6">
        <v>85103.42</v>
      </c>
      <c r="G28" s="6">
        <v>104777.49</v>
      </c>
      <c r="H28" s="6">
        <v>10605.24</v>
      </c>
      <c r="I28" s="6">
        <v>-86.93</v>
      </c>
      <c r="J28" s="6">
        <v>15045.83</v>
      </c>
      <c r="K28" s="6">
        <v>2339.8200000000002</v>
      </c>
      <c r="L28" s="6">
        <v>20601.990000000002</v>
      </c>
      <c r="M28" s="6">
        <v>86399.41</v>
      </c>
      <c r="N28" s="6">
        <v>50961.67</v>
      </c>
      <c r="O28" s="6">
        <v>-1035.8900000000001</v>
      </c>
      <c r="P28" s="6">
        <v>1709.59</v>
      </c>
      <c r="Q28" s="6">
        <v>347.71</v>
      </c>
      <c r="R28" s="6">
        <v>2781.7</v>
      </c>
      <c r="S28" s="6">
        <v>1506.76</v>
      </c>
    </row>
    <row r="29" spans="1:19" x14ac:dyDescent="0.25">
      <c r="A29" t="s">
        <v>90</v>
      </c>
      <c r="B29" s="8">
        <v>1925299</v>
      </c>
      <c r="C29" s="8">
        <v>1925299</v>
      </c>
      <c r="D29" s="6">
        <v>110828.59</v>
      </c>
      <c r="E29" s="6">
        <v>0</v>
      </c>
      <c r="F29" s="6">
        <v>0</v>
      </c>
      <c r="G29" s="6">
        <v>27870.62</v>
      </c>
      <c r="H29" s="6">
        <v>2818.64</v>
      </c>
      <c r="I29" s="6">
        <v>0</v>
      </c>
      <c r="J29" s="6">
        <v>3998.85</v>
      </c>
      <c r="K29" s="6">
        <v>621.87</v>
      </c>
      <c r="L29" s="6">
        <v>5475.55</v>
      </c>
      <c r="M29" s="6">
        <v>0</v>
      </c>
      <c r="N29" s="6">
        <v>13544.48</v>
      </c>
      <c r="O29" s="6">
        <v>-275.32</v>
      </c>
      <c r="P29" s="6">
        <v>454.37</v>
      </c>
      <c r="Q29" s="6">
        <v>92.41</v>
      </c>
      <c r="R29" s="6">
        <v>739.31</v>
      </c>
      <c r="S29" s="6">
        <v>400.46</v>
      </c>
    </row>
    <row r="30" spans="1:19" x14ac:dyDescent="0.25">
      <c r="A30" t="s">
        <v>91</v>
      </c>
      <c r="B30" s="8">
        <v>7563240</v>
      </c>
      <c r="C30" s="8">
        <v>7563240</v>
      </c>
      <c r="D30" s="6">
        <v>260695.53</v>
      </c>
      <c r="E30" s="6">
        <v>0</v>
      </c>
      <c r="F30" s="6">
        <v>0</v>
      </c>
      <c r="G30" s="6">
        <v>32726.13</v>
      </c>
      <c r="H30" s="6">
        <v>0</v>
      </c>
      <c r="I30" s="6">
        <v>0</v>
      </c>
      <c r="J30" s="6">
        <v>26690.67</v>
      </c>
      <c r="K30" s="6">
        <v>4250.54</v>
      </c>
      <c r="L30" s="6">
        <v>0</v>
      </c>
      <c r="M30" s="6">
        <v>0</v>
      </c>
      <c r="N30" s="6">
        <v>0</v>
      </c>
      <c r="O30" s="6">
        <v>0</v>
      </c>
      <c r="P30" s="6">
        <v>1784.92</v>
      </c>
      <c r="Q30" s="6">
        <v>0</v>
      </c>
      <c r="R30" s="6">
        <v>0</v>
      </c>
      <c r="S30" s="6">
        <v>0</v>
      </c>
    </row>
    <row r="31" spans="1:19" x14ac:dyDescent="0.25">
      <c r="A31" t="s">
        <v>92</v>
      </c>
      <c r="B31" s="8">
        <v>30031000</v>
      </c>
      <c r="C31" s="8">
        <v>30031000</v>
      </c>
      <c r="D31" s="6">
        <v>1861104.82</v>
      </c>
      <c r="E31" s="6">
        <v>358179.74</v>
      </c>
      <c r="F31" s="6">
        <v>352807.04</v>
      </c>
      <c r="G31" s="6">
        <v>633283.81000000006</v>
      </c>
      <c r="H31" s="6">
        <v>66405.279999999999</v>
      </c>
      <c r="I31" s="6">
        <v>-360.37</v>
      </c>
      <c r="J31" s="6">
        <v>105979.4</v>
      </c>
      <c r="K31" s="6">
        <v>16877.419999999998</v>
      </c>
      <c r="L31" s="6">
        <v>141277.95000000001</v>
      </c>
      <c r="M31" s="6">
        <v>358179.74</v>
      </c>
      <c r="N31" s="6">
        <v>291119.31</v>
      </c>
      <c r="O31" s="6">
        <v>-17448.009999999998</v>
      </c>
      <c r="P31" s="6">
        <v>7087.32</v>
      </c>
      <c r="Q31" s="6">
        <v>3113.67</v>
      </c>
      <c r="R31" s="6">
        <v>10601.28</v>
      </c>
      <c r="S31" s="6">
        <v>8630.56</v>
      </c>
    </row>
    <row r="32" spans="1:19" x14ac:dyDescent="0.25">
      <c r="A32" t="s">
        <v>93</v>
      </c>
      <c r="B32" s="8">
        <v>13859339</v>
      </c>
      <c r="C32" s="8">
        <v>13859339</v>
      </c>
      <c r="D32" s="6">
        <v>961074.94</v>
      </c>
      <c r="E32" s="6">
        <v>165300.34</v>
      </c>
      <c r="F32" s="6">
        <v>162820.82999999999</v>
      </c>
      <c r="G32" s="6">
        <v>317249.83</v>
      </c>
      <c r="H32" s="6">
        <v>32251.59</v>
      </c>
      <c r="I32" s="6">
        <v>-166.31</v>
      </c>
      <c r="J32" s="6">
        <v>48909.61</v>
      </c>
      <c r="K32" s="6">
        <v>7788.95</v>
      </c>
      <c r="L32" s="6">
        <v>68615.600000000006</v>
      </c>
      <c r="M32" s="6">
        <v>165300.34</v>
      </c>
      <c r="N32" s="6">
        <v>141390.26</v>
      </c>
      <c r="O32" s="6">
        <v>-8052.28</v>
      </c>
      <c r="P32" s="6">
        <v>3270.8</v>
      </c>
      <c r="Q32" s="6">
        <v>1512.24</v>
      </c>
      <c r="R32" s="6">
        <v>17537.689999999999</v>
      </c>
      <c r="S32" s="6">
        <v>4191.68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2367497646</v>
      </c>
      <c r="C34" s="19">
        <f t="shared" si="0"/>
        <v>2355507313</v>
      </c>
      <c r="D34" s="20">
        <f t="shared" si="0"/>
        <v>222147246.34999999</v>
      </c>
      <c r="E34" s="20">
        <f t="shared" si="0"/>
        <v>28137307.999999996</v>
      </c>
      <c r="F34" s="20">
        <f t="shared" si="0"/>
        <v>27715248.3719</v>
      </c>
      <c r="G34" s="20">
        <f t="shared" si="0"/>
        <v>72092065.170000002</v>
      </c>
      <c r="H34" s="20">
        <f t="shared" si="0"/>
        <v>6185310.9300000006</v>
      </c>
      <c r="I34" s="20">
        <f t="shared" si="0"/>
        <v>-28221.489999999998</v>
      </c>
      <c r="J34" s="20">
        <f t="shared" si="0"/>
        <v>8307546.2799999993</v>
      </c>
      <c r="K34" s="20">
        <f t="shared" si="0"/>
        <v>1283004.7399999998</v>
      </c>
      <c r="L34" s="20">
        <f t="shared" si="0"/>
        <v>13296252.350000001</v>
      </c>
      <c r="M34" s="20">
        <f t="shared" si="0"/>
        <v>28136818.369999994</v>
      </c>
      <c r="N34" s="20">
        <f t="shared" si="0"/>
        <v>28813835.400000002</v>
      </c>
      <c r="O34" s="20">
        <f t="shared" si="0"/>
        <v>-1506148.8399999999</v>
      </c>
      <c r="P34" s="42">
        <f t="shared" si="0"/>
        <v>8117978.3500000015</v>
      </c>
      <c r="Q34" s="20">
        <f t="shared" si="0"/>
        <v>291494.13</v>
      </c>
      <c r="R34" s="20">
        <f t="shared" si="0"/>
        <v>6518385.1299999999</v>
      </c>
      <c r="S34" s="20">
        <f t="shared" si="0"/>
        <v>812628.19000000018</v>
      </c>
    </row>
  </sheetData>
  <printOptions headings="1"/>
  <pageMargins left="0.7" right="0.7" top="0.75" bottom="0.75" header="0.3" footer="0.3"/>
  <pageSetup scale="37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BB1D3-79AB-4217-AF6F-05E9485F9465}">
  <sheetPr>
    <pageSetUpPr fitToPage="1"/>
  </sheetPr>
  <dimension ref="A1:S34"/>
  <sheetViews>
    <sheetView topLeftCell="I1" workbookViewId="0">
      <selection activeCell="S2" sqref="S2"/>
    </sheetView>
  </sheetViews>
  <sheetFormatPr defaultRowHeight="15" x14ac:dyDescent="0.25"/>
  <cols>
    <col min="1" max="1" width="29.8554687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</cols>
  <sheetData>
    <row r="1" spans="1:19" x14ac:dyDescent="0.25">
      <c r="A1" s="3" t="s">
        <v>95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129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7200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92781059</v>
      </c>
      <c r="C7" s="8">
        <v>92780360</v>
      </c>
      <c r="D7" s="6">
        <v>10708372.18</v>
      </c>
      <c r="E7" s="6">
        <v>966050.29</v>
      </c>
      <c r="F7" s="6">
        <v>951559.58</v>
      </c>
      <c r="G7" s="6">
        <v>3764409.46</v>
      </c>
      <c r="H7" s="6">
        <v>332702.76</v>
      </c>
      <c r="I7" s="6">
        <v>-1088.1400000000001</v>
      </c>
      <c r="J7" s="6">
        <v>437105.65</v>
      </c>
      <c r="K7" s="6">
        <v>69609.56</v>
      </c>
      <c r="L7" s="6">
        <v>710790.75</v>
      </c>
      <c r="M7" s="6">
        <v>966050.29</v>
      </c>
      <c r="N7" s="6">
        <v>1556792.79</v>
      </c>
      <c r="O7" s="6">
        <v>-303973.05</v>
      </c>
      <c r="P7" s="6">
        <v>488883.83</v>
      </c>
      <c r="Q7" s="6">
        <v>16239.25</v>
      </c>
      <c r="R7" s="6">
        <v>413543.54</v>
      </c>
      <c r="S7" s="6">
        <v>43802.52</v>
      </c>
    </row>
    <row r="8" spans="1:19" x14ac:dyDescent="0.25">
      <c r="A8" t="s">
        <v>36</v>
      </c>
      <c r="B8" s="8">
        <v>40118</v>
      </c>
      <c r="C8" s="8">
        <v>0</v>
      </c>
      <c r="D8" s="6">
        <v>5560.11</v>
      </c>
      <c r="E8" s="6">
        <v>417.65</v>
      </c>
      <c r="F8" s="6">
        <v>411.39</v>
      </c>
      <c r="G8" s="6">
        <v>1561.68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417.65</v>
      </c>
      <c r="N8" s="6">
        <v>613.39</v>
      </c>
      <c r="O8" s="6">
        <v>-112.59</v>
      </c>
      <c r="P8" s="6">
        <v>212.21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134.22</v>
      </c>
      <c r="E9" s="6">
        <v>12.7</v>
      </c>
      <c r="F9" s="6">
        <v>12.51</v>
      </c>
      <c r="G9" s="6">
        <v>20.32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12.7</v>
      </c>
      <c r="N9" s="6">
        <v>5.04</v>
      </c>
      <c r="O9" s="6">
        <v>-2.84</v>
      </c>
      <c r="P9" s="6">
        <v>-1397.97</v>
      </c>
      <c r="Q9" s="6">
        <v>0.05</v>
      </c>
      <c r="R9" s="6">
        <v>6.03</v>
      </c>
      <c r="S9" s="6">
        <v>0.15</v>
      </c>
    </row>
    <row r="10" spans="1:19" s="26" customFormat="1" x14ac:dyDescent="0.25">
      <c r="A10" s="26" t="s">
        <v>38</v>
      </c>
      <c r="B10" s="27">
        <v>774836115</v>
      </c>
      <c r="C10" s="27">
        <v>774378526</v>
      </c>
      <c r="D10" s="28">
        <v>57745753.080000006</v>
      </c>
      <c r="E10" s="28">
        <v>8096618.4700000007</v>
      </c>
      <c r="F10" s="28">
        <v>7975169.2014499996</v>
      </c>
      <c r="G10" s="28">
        <v>20757035.93</v>
      </c>
      <c r="H10" s="28">
        <v>2073558.73</v>
      </c>
      <c r="I10" s="28">
        <v>-9282.24</v>
      </c>
      <c r="J10" s="28">
        <v>2734427.69</v>
      </c>
      <c r="K10" s="28">
        <v>433841.37</v>
      </c>
      <c r="L10" s="28">
        <v>4402857.0900000008</v>
      </c>
      <c r="M10" s="28">
        <v>8096618.4700000007</v>
      </c>
      <c r="N10" s="28">
        <v>9090605.3099999987</v>
      </c>
      <c r="O10" s="28">
        <v>-1547495.6700000002</v>
      </c>
      <c r="P10" s="6">
        <v>1676119.0899999999</v>
      </c>
      <c r="Q10" s="28">
        <v>96647.92</v>
      </c>
      <c r="R10" s="28">
        <v>1538987.22</v>
      </c>
      <c r="S10" s="28">
        <v>268173.83</v>
      </c>
    </row>
    <row r="11" spans="1:19" x14ac:dyDescent="0.25">
      <c r="A11" t="s">
        <v>39</v>
      </c>
      <c r="B11" s="8">
        <v>95229</v>
      </c>
      <c r="C11" s="8">
        <v>0</v>
      </c>
      <c r="D11" s="6">
        <v>9307.08</v>
      </c>
      <c r="E11" s="6">
        <v>991.16</v>
      </c>
      <c r="F11" s="6">
        <v>976.29</v>
      </c>
      <c r="G11" s="6">
        <v>1587.69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991.16</v>
      </c>
      <c r="N11" s="6">
        <v>393.88</v>
      </c>
      <c r="O11" s="6">
        <v>-221.33</v>
      </c>
      <c r="P11" s="6">
        <v>503.27000000000004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423914541</v>
      </c>
      <c r="C12" s="8">
        <v>424060605</v>
      </c>
      <c r="D12" s="6">
        <v>39694408.609999999</v>
      </c>
      <c r="E12" s="6">
        <v>4428978.75</v>
      </c>
      <c r="F12" s="6">
        <v>4362544.0599999996</v>
      </c>
      <c r="G12" s="6">
        <v>12237181.84</v>
      </c>
      <c r="H12" s="6">
        <v>1103406.78</v>
      </c>
      <c r="I12" s="6">
        <v>-5091.51</v>
      </c>
      <c r="J12" s="6">
        <v>1464887.44</v>
      </c>
      <c r="K12" s="6">
        <v>219648.33</v>
      </c>
      <c r="L12" s="6">
        <v>2272279.5299999998</v>
      </c>
      <c r="M12" s="6">
        <v>4428978.75</v>
      </c>
      <c r="N12" s="6">
        <v>5015869.0599999996</v>
      </c>
      <c r="O12" s="6">
        <v>-734682.62</v>
      </c>
      <c r="P12" s="6">
        <v>1816425.9400000002</v>
      </c>
      <c r="Q12" s="6">
        <v>41179.370000000003</v>
      </c>
      <c r="R12" s="6">
        <v>896690.55</v>
      </c>
      <c r="S12" s="6">
        <v>146568.97</v>
      </c>
    </row>
    <row r="13" spans="1:19" x14ac:dyDescent="0.25">
      <c r="A13" t="s">
        <v>69</v>
      </c>
      <c r="B13" s="8">
        <v>0</v>
      </c>
      <c r="C13" s="8">
        <v>0</v>
      </c>
      <c r="D13" s="6">
        <v>30942.5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497773</v>
      </c>
      <c r="C14" s="8">
        <v>497773</v>
      </c>
      <c r="D14" s="6">
        <v>41431.550000000003</v>
      </c>
      <c r="E14" s="6">
        <v>5191.88</v>
      </c>
      <c r="F14" s="6">
        <v>5114</v>
      </c>
      <c r="G14" s="6">
        <v>8311.1</v>
      </c>
      <c r="H14" s="6">
        <v>473.4</v>
      </c>
      <c r="I14" s="6">
        <v>-5.98</v>
      </c>
      <c r="J14" s="6">
        <v>615.29999999999995</v>
      </c>
      <c r="K14" s="6">
        <v>90.57</v>
      </c>
      <c r="L14" s="6">
        <v>1051.3</v>
      </c>
      <c r="M14" s="6">
        <v>5191.88</v>
      </c>
      <c r="N14" s="6">
        <v>2058.7800000000002</v>
      </c>
      <c r="O14" s="6">
        <v>-1144.6500000000001</v>
      </c>
      <c r="P14" s="6">
        <v>2630.75</v>
      </c>
      <c r="Q14" s="6">
        <v>20.9</v>
      </c>
      <c r="R14" s="6">
        <v>2458.98</v>
      </c>
      <c r="S14" s="6">
        <v>61.75</v>
      </c>
    </row>
    <row r="15" spans="1:19" x14ac:dyDescent="0.25">
      <c r="A15" t="s">
        <v>42</v>
      </c>
      <c r="B15" s="8">
        <v>314022</v>
      </c>
      <c r="C15" s="8">
        <v>314022</v>
      </c>
      <c r="D15" s="6">
        <v>20251.72</v>
      </c>
      <c r="E15" s="6">
        <v>3269.21</v>
      </c>
      <c r="F15" s="6">
        <v>3220.16</v>
      </c>
      <c r="G15" s="6">
        <v>3978.14</v>
      </c>
      <c r="H15" s="6">
        <v>266.01</v>
      </c>
      <c r="I15" s="6">
        <v>-3.56</v>
      </c>
      <c r="J15" s="6">
        <v>342.33</v>
      </c>
      <c r="K15" s="6">
        <v>49.58</v>
      </c>
      <c r="L15" s="6">
        <v>577.19000000000005</v>
      </c>
      <c r="M15" s="6">
        <v>3269.21</v>
      </c>
      <c r="N15" s="6">
        <v>1151.82</v>
      </c>
      <c r="O15" s="6">
        <v>-1298.74</v>
      </c>
      <c r="P15" s="6">
        <v>1658.87</v>
      </c>
      <c r="Q15" s="6">
        <v>14.46</v>
      </c>
      <c r="R15" s="6">
        <v>1185.6400000000001</v>
      </c>
      <c r="S15" s="6">
        <v>34.54</v>
      </c>
    </row>
    <row r="16" spans="1:19" x14ac:dyDescent="0.25">
      <c r="A16" t="s">
        <v>43</v>
      </c>
      <c r="B16" s="8">
        <v>273932</v>
      </c>
      <c r="C16" s="8">
        <v>273932</v>
      </c>
      <c r="D16" s="6">
        <v>39999.68</v>
      </c>
      <c r="E16" s="6">
        <v>2851.03</v>
      </c>
      <c r="F16" s="6">
        <v>2808.26</v>
      </c>
      <c r="G16" s="6">
        <v>10617.97</v>
      </c>
      <c r="H16" s="6">
        <v>947.34</v>
      </c>
      <c r="I16" s="6">
        <v>-1.67</v>
      </c>
      <c r="J16" s="6">
        <v>1226.54</v>
      </c>
      <c r="K16" s="6">
        <v>188.77</v>
      </c>
      <c r="L16" s="6">
        <v>2046.74</v>
      </c>
      <c r="M16" s="6">
        <v>2851.03</v>
      </c>
      <c r="N16" s="6">
        <v>4170.22</v>
      </c>
      <c r="O16" s="6">
        <v>-768.99</v>
      </c>
      <c r="P16" s="6">
        <v>1446.79</v>
      </c>
      <c r="Q16" s="6">
        <v>38.14</v>
      </c>
      <c r="R16" s="6">
        <v>1200.22</v>
      </c>
      <c r="S16" s="6">
        <v>123.87</v>
      </c>
    </row>
    <row r="17" spans="1:19" x14ac:dyDescent="0.25">
      <c r="A17" t="s">
        <v>44</v>
      </c>
      <c r="B17" s="8">
        <v>901477183</v>
      </c>
      <c r="C17" s="8">
        <v>901431362</v>
      </c>
      <c r="D17" s="6">
        <v>98120445.650000006</v>
      </c>
      <c r="E17" s="6">
        <v>9385165.1400000006</v>
      </c>
      <c r="F17" s="6">
        <v>9244387.7799999993</v>
      </c>
      <c r="G17" s="6">
        <v>30782137.43</v>
      </c>
      <c r="H17" s="6">
        <v>2600931.46</v>
      </c>
      <c r="I17" s="6">
        <v>-10813.73</v>
      </c>
      <c r="J17" s="6">
        <v>3425896.99</v>
      </c>
      <c r="K17" s="6">
        <v>520198.89</v>
      </c>
      <c r="L17" s="6">
        <v>5777943.1399999997</v>
      </c>
      <c r="M17" s="6">
        <v>9385165.1400000006</v>
      </c>
      <c r="N17" s="6">
        <v>12871225.15</v>
      </c>
      <c r="O17" s="6">
        <v>-2663084.8199999998</v>
      </c>
      <c r="P17" s="6">
        <v>4108280.03</v>
      </c>
      <c r="Q17" s="6">
        <v>134312.62</v>
      </c>
      <c r="R17" s="6">
        <v>3672872.45</v>
      </c>
      <c r="S17" s="6">
        <v>344375.25</v>
      </c>
    </row>
    <row r="18" spans="1:19" x14ac:dyDescent="0.25">
      <c r="A18" t="s">
        <v>45</v>
      </c>
      <c r="B18" s="8">
        <v>3128611</v>
      </c>
      <c r="C18" s="8">
        <v>0</v>
      </c>
      <c r="D18" s="6">
        <v>564240.02</v>
      </c>
      <c r="E18" s="6">
        <v>32556.74</v>
      </c>
      <c r="F18" s="6">
        <v>32068.400000000001</v>
      </c>
      <c r="G18" s="6">
        <v>31454.880000000001</v>
      </c>
      <c r="H18" s="6">
        <v>3100.87</v>
      </c>
      <c r="I18" s="6">
        <v>-36.51</v>
      </c>
      <c r="J18" s="6">
        <v>3979.7</v>
      </c>
      <c r="K18" s="6">
        <v>641.23</v>
      </c>
      <c r="L18" s="6">
        <v>6761.66</v>
      </c>
      <c r="M18" s="6">
        <v>32556.74</v>
      </c>
      <c r="N18" s="6">
        <v>13374.12</v>
      </c>
      <c r="O18" s="6">
        <v>-27018.36</v>
      </c>
      <c r="P18" s="6">
        <v>16524.559999999998</v>
      </c>
      <c r="Q18" s="6">
        <v>137.61000000000001</v>
      </c>
      <c r="R18" s="6">
        <v>13585.49</v>
      </c>
      <c r="S18" s="6">
        <v>404.51</v>
      </c>
    </row>
    <row r="19" spans="1:19" x14ac:dyDescent="0.25">
      <c r="A19" t="s">
        <v>46</v>
      </c>
      <c r="B19" s="8">
        <v>529755</v>
      </c>
      <c r="C19" s="8">
        <v>0</v>
      </c>
      <c r="D19" s="6">
        <v>54682.53</v>
      </c>
      <c r="E19" s="6">
        <v>5511.47</v>
      </c>
      <c r="F19" s="6">
        <v>5428.79</v>
      </c>
      <c r="G19" s="6">
        <v>20558.419999999998</v>
      </c>
      <c r="H19" s="6">
        <v>1844.59</v>
      </c>
      <c r="I19" s="6">
        <v>0</v>
      </c>
      <c r="J19" s="6">
        <v>2356.0100000000002</v>
      </c>
      <c r="K19" s="6">
        <v>370.68</v>
      </c>
      <c r="L19" s="6">
        <v>3950.86</v>
      </c>
      <c r="M19" s="6">
        <v>5511.47</v>
      </c>
      <c r="N19" s="6">
        <v>8077.94</v>
      </c>
      <c r="O19" s="6">
        <v>-1482.37</v>
      </c>
      <c r="P19" s="6">
        <v>2820.32</v>
      </c>
      <c r="Q19" s="6">
        <v>67.150000000000006</v>
      </c>
      <c r="R19" s="6">
        <v>2329.5100000000002</v>
      </c>
      <c r="S19" s="6">
        <v>223.73</v>
      </c>
    </row>
    <row r="20" spans="1:19" x14ac:dyDescent="0.25">
      <c r="A20" t="s">
        <v>47</v>
      </c>
      <c r="B20" s="8">
        <v>8483277</v>
      </c>
      <c r="C20" s="8">
        <v>734477</v>
      </c>
      <c r="D20" s="6">
        <v>565226.09</v>
      </c>
      <c r="E20" s="6">
        <v>88341.67</v>
      </c>
      <c r="F20" s="6">
        <v>87016.51</v>
      </c>
      <c r="G20" s="6">
        <v>106266.23</v>
      </c>
      <c r="H20" s="6">
        <v>7145.8</v>
      </c>
      <c r="I20" s="6">
        <v>-44.89</v>
      </c>
      <c r="J20" s="6">
        <v>9217.33</v>
      </c>
      <c r="K20" s="6">
        <v>1433.27</v>
      </c>
      <c r="L20" s="6">
        <v>15574.44</v>
      </c>
      <c r="M20" s="6">
        <v>88341.67</v>
      </c>
      <c r="N20" s="6">
        <v>31081.18</v>
      </c>
      <c r="O20" s="6">
        <v>-35151.949999999997</v>
      </c>
      <c r="P20" s="6">
        <v>43945.41</v>
      </c>
      <c r="Q20" s="6">
        <v>277.91000000000003</v>
      </c>
      <c r="R20" s="6">
        <v>31924.25</v>
      </c>
      <c r="S20" s="6">
        <v>863.48</v>
      </c>
    </row>
    <row r="21" spans="1:19" x14ac:dyDescent="0.25">
      <c r="A21" t="s">
        <v>60</v>
      </c>
      <c r="B21" s="8">
        <v>0</v>
      </c>
      <c r="C21" s="8">
        <v>0</v>
      </c>
      <c r="D21" s="6">
        <v>405.32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18.690000000000001</v>
      </c>
      <c r="E22" s="6">
        <v>2.5</v>
      </c>
      <c r="F22" s="6">
        <v>2.46</v>
      </c>
      <c r="G22" s="6">
        <v>9.3000000000000007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2.5</v>
      </c>
      <c r="N22" s="6">
        <v>3.67</v>
      </c>
      <c r="O22" s="6">
        <v>-0.68</v>
      </c>
      <c r="P22" s="6">
        <v>1.3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13440289</v>
      </c>
      <c r="C23" s="8">
        <v>13440289</v>
      </c>
      <c r="D23" s="6">
        <v>1110652.81</v>
      </c>
      <c r="E23" s="6">
        <v>139871.69</v>
      </c>
      <c r="F23" s="6">
        <v>137773.63</v>
      </c>
      <c r="G23" s="6">
        <v>327209.96000000002</v>
      </c>
      <c r="H23" s="6">
        <v>26980.27</v>
      </c>
      <c r="I23" s="6">
        <v>-160.47</v>
      </c>
      <c r="J23" s="6">
        <v>35137.97</v>
      </c>
      <c r="K23" s="6">
        <v>5322.83</v>
      </c>
      <c r="L23" s="6">
        <v>59384.71</v>
      </c>
      <c r="M23" s="6">
        <v>139871.69</v>
      </c>
      <c r="N23" s="6">
        <v>121510.17</v>
      </c>
      <c r="O23" s="6">
        <v>-21893.22</v>
      </c>
      <c r="P23" s="6">
        <v>67374.58</v>
      </c>
      <c r="Q23" s="6">
        <v>1234.83</v>
      </c>
      <c r="R23" s="6">
        <v>28770.38</v>
      </c>
      <c r="S23" s="6">
        <v>3547.91</v>
      </c>
    </row>
    <row r="24" spans="1:19" x14ac:dyDescent="0.25">
      <c r="A24" t="s">
        <v>82</v>
      </c>
      <c r="B24" s="8">
        <v>11929</v>
      </c>
      <c r="C24" s="8">
        <v>1780</v>
      </c>
      <c r="D24" s="6">
        <v>793.84</v>
      </c>
      <c r="E24" s="6">
        <v>124.54</v>
      </c>
      <c r="F24" s="6">
        <v>122.67</v>
      </c>
      <c r="G24" s="6">
        <v>146.54</v>
      </c>
      <c r="H24" s="6">
        <v>9.8800000000000008</v>
      </c>
      <c r="I24" s="6">
        <v>-0.01</v>
      </c>
      <c r="J24" s="6">
        <v>14.28</v>
      </c>
      <c r="K24" s="6">
        <v>0.72</v>
      </c>
      <c r="L24" s="6">
        <v>21.19</v>
      </c>
      <c r="M24" s="6">
        <v>124.54</v>
      </c>
      <c r="N24" s="6">
        <v>42.44</v>
      </c>
      <c r="O24" s="6">
        <v>-50.57</v>
      </c>
      <c r="P24" s="6">
        <v>62.519999999999996</v>
      </c>
      <c r="Q24" s="6">
        <v>0.05</v>
      </c>
      <c r="R24" s="6">
        <v>45.61</v>
      </c>
      <c r="S24" s="6">
        <v>0.43</v>
      </c>
    </row>
    <row r="25" spans="1:19" x14ac:dyDescent="0.25">
      <c r="A25" s="16" t="s">
        <v>51</v>
      </c>
      <c r="B25" s="8">
        <v>100406822</v>
      </c>
      <c r="C25" s="8">
        <v>100406822</v>
      </c>
      <c r="D25" s="6">
        <v>3154136.88</v>
      </c>
      <c r="E25" s="6">
        <v>1045034.2</v>
      </c>
      <c r="F25" s="6">
        <v>1029358.69</v>
      </c>
      <c r="G25" s="6">
        <v>279830.65000000002</v>
      </c>
      <c r="H25" s="6">
        <v>28391.040000000001</v>
      </c>
      <c r="I25" s="6">
        <v>-1204.8800000000001</v>
      </c>
      <c r="J25" s="6">
        <v>36881.57</v>
      </c>
      <c r="K25" s="6">
        <v>5718.38</v>
      </c>
      <c r="L25" s="6">
        <v>61188.05</v>
      </c>
      <c r="M25" s="6">
        <v>1045034.2</v>
      </c>
      <c r="N25" s="6">
        <v>124800.05</v>
      </c>
      <c r="O25" s="6">
        <v>-33636.29</v>
      </c>
      <c r="P25" s="6">
        <v>3160.51</v>
      </c>
      <c r="Q25" s="6">
        <v>1861.49</v>
      </c>
      <c r="R25" s="6">
        <v>48961.15</v>
      </c>
      <c r="S25" s="6">
        <v>3709.58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149895.5</v>
      </c>
      <c r="E26" s="6">
        <v>0</v>
      </c>
      <c r="F26" s="6">
        <v>0</v>
      </c>
      <c r="G26" s="6">
        <v>20535.5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20535.5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7454787</v>
      </c>
      <c r="C28" s="8">
        <v>7454787</v>
      </c>
      <c r="D28" s="6">
        <v>428686.75</v>
      </c>
      <c r="E28" s="6">
        <v>77589.429999999993</v>
      </c>
      <c r="F28" s="6">
        <v>76425.59</v>
      </c>
      <c r="G28" s="6">
        <v>102674.79</v>
      </c>
      <c r="H28" s="6">
        <v>10913.81</v>
      </c>
      <c r="I28" s="6">
        <v>-89.46</v>
      </c>
      <c r="J28" s="6">
        <v>15483.59</v>
      </c>
      <c r="K28" s="6">
        <v>2407.9</v>
      </c>
      <c r="L28" s="6">
        <v>21201.41</v>
      </c>
      <c r="M28" s="6">
        <v>77589.429999999993</v>
      </c>
      <c r="N28" s="6">
        <v>52444.43</v>
      </c>
      <c r="O28" s="6">
        <v>-6217.29</v>
      </c>
      <c r="P28" s="6">
        <v>1759.33</v>
      </c>
      <c r="Q28" s="6">
        <v>357.83</v>
      </c>
      <c r="R28" s="6">
        <v>2862.64</v>
      </c>
      <c r="S28" s="6">
        <v>1550.6</v>
      </c>
    </row>
    <row r="29" spans="1:19" x14ac:dyDescent="0.25">
      <c r="A29" s="16" t="s">
        <v>55</v>
      </c>
      <c r="B29" s="8">
        <v>1199051</v>
      </c>
      <c r="C29" s="8">
        <v>1199051</v>
      </c>
      <c r="D29" s="6">
        <v>67114.27</v>
      </c>
      <c r="E29" s="6">
        <v>0</v>
      </c>
      <c r="F29" s="6">
        <v>0</v>
      </c>
      <c r="G29" s="6">
        <v>16528.919999999998</v>
      </c>
      <c r="H29" s="6">
        <v>1755.41</v>
      </c>
      <c r="I29" s="6">
        <v>0</v>
      </c>
      <c r="J29" s="6">
        <v>2490.4299999999998</v>
      </c>
      <c r="K29" s="6">
        <v>387.29</v>
      </c>
      <c r="L29" s="6">
        <v>3410.1</v>
      </c>
      <c r="M29" s="6">
        <v>0</v>
      </c>
      <c r="N29" s="6">
        <v>8435.33</v>
      </c>
      <c r="O29" s="6">
        <v>-1000.01</v>
      </c>
      <c r="P29" s="6">
        <v>282.98</v>
      </c>
      <c r="Q29" s="6">
        <v>57.55</v>
      </c>
      <c r="R29" s="6">
        <v>460.44</v>
      </c>
      <c r="S29" s="6">
        <v>249.4</v>
      </c>
    </row>
    <row r="30" spans="1:19" x14ac:dyDescent="0.25">
      <c r="A30" s="16" t="s">
        <v>56</v>
      </c>
      <c r="B30" s="8">
        <v>7139880</v>
      </c>
      <c r="C30" s="8">
        <v>7139880</v>
      </c>
      <c r="D30" s="6">
        <v>220222.99</v>
      </c>
      <c r="E30" s="6">
        <v>0</v>
      </c>
      <c r="F30" s="6">
        <v>0</v>
      </c>
      <c r="G30" s="6">
        <v>30894.26</v>
      </c>
      <c r="H30" s="6">
        <v>0</v>
      </c>
      <c r="I30" s="6">
        <v>0</v>
      </c>
      <c r="J30" s="6">
        <v>25196.639999999999</v>
      </c>
      <c r="K30" s="6">
        <v>4012.61</v>
      </c>
      <c r="L30" s="6">
        <v>0</v>
      </c>
      <c r="M30" s="6">
        <v>0</v>
      </c>
      <c r="N30" s="6">
        <v>0</v>
      </c>
      <c r="O30" s="6">
        <v>0</v>
      </c>
      <c r="P30" s="6">
        <v>1685.01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30747240</v>
      </c>
      <c r="C31" s="8">
        <v>30747240</v>
      </c>
      <c r="D31" s="6">
        <v>1787200.26</v>
      </c>
      <c r="E31" s="6">
        <v>320017.27</v>
      </c>
      <c r="F31" s="6">
        <v>315217.01</v>
      </c>
      <c r="G31" s="6">
        <v>587301.97</v>
      </c>
      <c r="H31" s="6">
        <v>65882.41</v>
      </c>
      <c r="I31" s="6">
        <v>-368.97</v>
      </c>
      <c r="J31" s="6">
        <v>108507.01</v>
      </c>
      <c r="K31" s="6">
        <v>17279.95</v>
      </c>
      <c r="L31" s="6">
        <v>140165.53</v>
      </c>
      <c r="M31" s="6">
        <v>320017.27</v>
      </c>
      <c r="N31" s="6">
        <v>288827.03000000003</v>
      </c>
      <c r="O31" s="6">
        <v>-62416.9</v>
      </c>
      <c r="P31" s="6">
        <v>7256.35</v>
      </c>
      <c r="Q31" s="6">
        <v>3089.15</v>
      </c>
      <c r="R31" s="6">
        <v>10517.8</v>
      </c>
      <c r="S31" s="6">
        <v>8562.61</v>
      </c>
    </row>
    <row r="32" spans="1:19" x14ac:dyDescent="0.25">
      <c r="A32" s="16" t="s">
        <v>58</v>
      </c>
      <c r="B32" s="8">
        <v>14076707</v>
      </c>
      <c r="C32" s="8">
        <v>14076707</v>
      </c>
      <c r="D32" s="6">
        <v>934290.17</v>
      </c>
      <c r="E32" s="6">
        <v>146510.37</v>
      </c>
      <c r="F32" s="6">
        <v>144312.71</v>
      </c>
      <c r="G32" s="6">
        <v>301796.52</v>
      </c>
      <c r="H32" s="6">
        <v>32753.55</v>
      </c>
      <c r="I32" s="6">
        <v>-168.92</v>
      </c>
      <c r="J32" s="6">
        <v>49676.7</v>
      </c>
      <c r="K32" s="6">
        <v>7911.11</v>
      </c>
      <c r="L32" s="6">
        <v>69683.53</v>
      </c>
      <c r="M32" s="6">
        <v>146510.37</v>
      </c>
      <c r="N32" s="6">
        <v>143590.84</v>
      </c>
      <c r="O32" s="6">
        <v>-28575.72</v>
      </c>
      <c r="P32" s="6">
        <v>3322.1</v>
      </c>
      <c r="Q32" s="6">
        <v>1535.78</v>
      </c>
      <c r="R32" s="6">
        <v>17810.64</v>
      </c>
      <c r="S32" s="6">
        <v>4256.91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2380849781</v>
      </c>
      <c r="C34" s="19">
        <f t="shared" si="0"/>
        <v>2368937613</v>
      </c>
      <c r="D34" s="20">
        <f t="shared" si="0"/>
        <v>216853972.5</v>
      </c>
      <c r="E34" s="20">
        <f t="shared" si="0"/>
        <v>24745106.16</v>
      </c>
      <c r="F34" s="20">
        <f t="shared" si="0"/>
        <v>24373929.691450004</v>
      </c>
      <c r="G34" s="20">
        <f t="shared" si="0"/>
        <v>69392049.500000015</v>
      </c>
      <c r="H34" s="20">
        <f t="shared" si="0"/>
        <v>6291295.7899999991</v>
      </c>
      <c r="I34" s="20">
        <f t="shared" si="0"/>
        <v>-28362.089999999993</v>
      </c>
      <c r="J34" s="20">
        <f t="shared" si="0"/>
        <v>8353745.8199999994</v>
      </c>
      <c r="K34" s="20">
        <f t="shared" si="0"/>
        <v>1289160.5999999999</v>
      </c>
      <c r="L34" s="20">
        <f t="shared" si="0"/>
        <v>13549391.17</v>
      </c>
      <c r="M34" s="20">
        <f t="shared" si="0"/>
        <v>24745106.16</v>
      </c>
      <c r="N34" s="20">
        <f t="shared" si="0"/>
        <v>29335072.640000004</v>
      </c>
      <c r="O34" s="20">
        <f t="shared" si="0"/>
        <v>-5470228.6600000011</v>
      </c>
      <c r="P34" s="20">
        <f t="shared" si="0"/>
        <v>8263493.2799999993</v>
      </c>
      <c r="Q34" s="20">
        <f t="shared" si="0"/>
        <v>297082.71999999997</v>
      </c>
      <c r="R34" s="20">
        <f t="shared" si="0"/>
        <v>6684859.830000001</v>
      </c>
      <c r="S34" s="20">
        <f t="shared" si="0"/>
        <v>826538.39999999991</v>
      </c>
    </row>
  </sheetData>
  <pageMargins left="0.7" right="0.7" top="0.75" bottom="0.75" header="0.3" footer="0.3"/>
  <pageSetup scale="4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14A6A-300C-4B6F-8213-EEDF64F7D92A}">
  <sheetPr>
    <pageSetUpPr fitToPage="1"/>
  </sheetPr>
  <dimension ref="A1:S33"/>
  <sheetViews>
    <sheetView topLeftCell="H1" workbookViewId="0">
      <selection activeCell="S2" sqref="S2"/>
    </sheetView>
  </sheetViews>
  <sheetFormatPr defaultColWidth="8.7109375" defaultRowHeight="15" x14ac:dyDescent="0.25"/>
  <cols>
    <col min="1" max="1" width="32.710937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3.85546875" style="6" bestFit="1" customWidth="1"/>
    <col min="9" max="9" width="12" style="6" bestFit="1" customWidth="1"/>
    <col min="10" max="10" width="13.85546875" style="6" bestFit="1" customWidth="1"/>
    <col min="11" max="11" width="14.28515625" style="6" bestFit="1" customWidth="1"/>
    <col min="12" max="14" width="15.140625" style="6" bestFit="1" customWidth="1"/>
    <col min="15" max="15" width="15.85546875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</cols>
  <sheetData>
    <row r="1" spans="1:19" x14ac:dyDescent="0.25">
      <c r="A1" s="3" t="s">
        <v>96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130</v>
      </c>
    </row>
    <row r="4" spans="1:19" x14ac:dyDescent="0.25">
      <c r="A4" s="32"/>
      <c r="B4" s="33"/>
      <c r="C4" s="33"/>
      <c r="D4" s="34"/>
      <c r="E4" s="34"/>
      <c r="F4" s="34"/>
      <c r="G4" s="34" t="s">
        <v>3</v>
      </c>
      <c r="H4" s="34" t="s">
        <v>4</v>
      </c>
      <c r="I4" s="34" t="s">
        <v>5</v>
      </c>
      <c r="J4" s="34" t="s">
        <v>6</v>
      </c>
      <c r="K4" s="34" t="s">
        <v>7</v>
      </c>
      <c r="L4" s="34" t="s">
        <v>8</v>
      </c>
      <c r="M4" s="34" t="s">
        <v>9</v>
      </c>
      <c r="N4" s="34" t="s">
        <v>10</v>
      </c>
      <c r="O4" s="34" t="s">
        <v>11</v>
      </c>
      <c r="P4" s="34" t="s">
        <v>12</v>
      </c>
      <c r="Q4" s="34" t="s">
        <v>13</v>
      </c>
      <c r="R4" s="34" t="s">
        <v>14</v>
      </c>
      <c r="S4" s="34" t="s">
        <v>15</v>
      </c>
    </row>
    <row r="5" spans="1:19" ht="17.25" x14ac:dyDescent="0.4">
      <c r="A5" s="35" t="s">
        <v>16</v>
      </c>
      <c r="B5" s="36" t="s">
        <v>17</v>
      </c>
      <c r="C5" s="36" t="s">
        <v>18</v>
      </c>
      <c r="D5" s="37" t="s">
        <v>19</v>
      </c>
      <c r="E5" s="37" t="s">
        <v>20</v>
      </c>
      <c r="F5" s="37" t="s">
        <v>21</v>
      </c>
      <c r="G5" s="37" t="s">
        <v>22</v>
      </c>
      <c r="H5" s="37" t="s">
        <v>23</v>
      </c>
      <c r="I5" s="37" t="s">
        <v>24</v>
      </c>
      <c r="J5" s="37" t="s">
        <v>25</v>
      </c>
      <c r="K5" s="37" t="s">
        <v>26</v>
      </c>
      <c r="L5" s="37" t="s">
        <v>27</v>
      </c>
      <c r="M5" s="37" t="s">
        <v>28</v>
      </c>
      <c r="N5" s="37" t="s">
        <v>29</v>
      </c>
      <c r="O5" s="37" t="s">
        <v>30</v>
      </c>
      <c r="P5" s="37" t="s">
        <v>31</v>
      </c>
      <c r="Q5" s="37" t="s">
        <v>32</v>
      </c>
      <c r="R5" s="37" t="s">
        <v>33</v>
      </c>
      <c r="S5" s="37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1525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88396330</v>
      </c>
      <c r="C7" s="8">
        <v>88395631</v>
      </c>
      <c r="D7" s="6">
        <v>10367748.609999999</v>
      </c>
      <c r="E7" s="6">
        <v>920083.31</v>
      </c>
      <c r="F7" s="6">
        <v>906282.05</v>
      </c>
      <c r="G7" s="6">
        <v>3686557.48</v>
      </c>
      <c r="H7" s="6">
        <v>316914.5</v>
      </c>
      <c r="I7" s="6">
        <v>-1032.71</v>
      </c>
      <c r="J7" s="6">
        <v>416363.48</v>
      </c>
      <c r="K7" s="6">
        <v>66305.7</v>
      </c>
      <c r="L7" s="6">
        <v>677061.8</v>
      </c>
      <c r="M7" s="6">
        <v>920083.31</v>
      </c>
      <c r="N7" s="6">
        <v>1482919.95</v>
      </c>
      <c r="O7" s="6">
        <v>-188777.3</v>
      </c>
      <c r="P7" s="6">
        <v>465702.67</v>
      </c>
      <c r="Q7" s="6">
        <v>15466.35</v>
      </c>
      <c r="R7" s="6">
        <v>393909.86</v>
      </c>
      <c r="S7" s="6">
        <v>41723.18</v>
      </c>
    </row>
    <row r="8" spans="1:19" x14ac:dyDescent="0.25">
      <c r="A8" t="s">
        <v>36</v>
      </c>
      <c r="B8" s="8">
        <v>40118</v>
      </c>
      <c r="C8" s="8">
        <v>0</v>
      </c>
      <c r="D8" s="6">
        <v>5599.82</v>
      </c>
      <c r="E8" s="6">
        <v>417.65</v>
      </c>
      <c r="F8" s="6">
        <v>411.39</v>
      </c>
      <c r="G8" s="6">
        <v>1601.39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417.65</v>
      </c>
      <c r="N8" s="6">
        <v>613.39</v>
      </c>
      <c r="O8" s="6">
        <v>-72.88</v>
      </c>
      <c r="P8" s="6">
        <v>212.21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135.22999999999999</v>
      </c>
      <c r="E9" s="6">
        <v>12.7</v>
      </c>
      <c r="F9" s="6">
        <v>12.51</v>
      </c>
      <c r="G9" s="6">
        <v>21.33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12.7</v>
      </c>
      <c r="N9" s="6">
        <v>5.04</v>
      </c>
      <c r="O9" s="6">
        <v>-1.83</v>
      </c>
      <c r="P9" s="6">
        <v>-1480.29</v>
      </c>
      <c r="Q9" s="6">
        <v>0.05</v>
      </c>
      <c r="R9" s="6">
        <v>6.03</v>
      </c>
      <c r="S9" s="6">
        <v>0.15</v>
      </c>
    </row>
    <row r="10" spans="1:19" s="26" customFormat="1" x14ac:dyDescent="0.25">
      <c r="A10" s="26" t="s">
        <v>38</v>
      </c>
      <c r="B10" s="27">
        <v>744542586</v>
      </c>
      <c r="C10" s="27">
        <v>744157489</v>
      </c>
      <c r="D10" s="28">
        <v>57338071.879999995</v>
      </c>
      <c r="E10" s="28">
        <v>7743418.2299999995</v>
      </c>
      <c r="F10" s="28">
        <v>7627266.9666499998</v>
      </c>
      <c r="G10" s="28">
        <v>20923937.739999998</v>
      </c>
      <c r="H10" s="28">
        <v>2049701.6</v>
      </c>
      <c r="I10" s="28">
        <v>-8930.7899999999991</v>
      </c>
      <c r="J10" s="28">
        <v>2627502.39</v>
      </c>
      <c r="K10" s="28">
        <v>421091.8</v>
      </c>
      <c r="L10" s="28">
        <v>4393091.1000000006</v>
      </c>
      <c r="M10" s="28">
        <v>7743418.2299999995</v>
      </c>
      <c r="N10" s="28">
        <v>8985706.25</v>
      </c>
      <c r="O10" s="28">
        <v>-981212.29999999993</v>
      </c>
      <c r="P10" s="6">
        <v>1555735.65</v>
      </c>
      <c r="Q10" s="28">
        <v>97006.63</v>
      </c>
      <c r="R10" s="28">
        <v>1516706.8699999999</v>
      </c>
      <c r="S10" s="28">
        <v>269025.27</v>
      </c>
    </row>
    <row r="11" spans="1:19" x14ac:dyDescent="0.25">
      <c r="A11" t="s">
        <v>39</v>
      </c>
      <c r="B11" s="8">
        <v>95229</v>
      </c>
      <c r="C11" s="8">
        <v>0</v>
      </c>
      <c r="D11" s="6">
        <v>9385.17</v>
      </c>
      <c r="E11" s="6">
        <v>991.16</v>
      </c>
      <c r="F11" s="6">
        <v>976.29</v>
      </c>
      <c r="G11" s="6">
        <v>1665.78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991.16</v>
      </c>
      <c r="N11" s="6">
        <v>393.88</v>
      </c>
      <c r="O11" s="6">
        <v>-143.24</v>
      </c>
      <c r="P11" s="6">
        <v>503.27000000000004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414875393</v>
      </c>
      <c r="C12" s="8">
        <v>414904264</v>
      </c>
      <c r="D12" s="6">
        <v>39143880.259999998</v>
      </c>
      <c r="E12" s="6">
        <v>4327544.0599999996</v>
      </c>
      <c r="F12" s="6">
        <v>4262630.92</v>
      </c>
      <c r="G12" s="6">
        <v>12189962.01</v>
      </c>
      <c r="H12" s="6">
        <v>1079348.44</v>
      </c>
      <c r="I12" s="6">
        <v>-4984.09</v>
      </c>
      <c r="J12" s="6">
        <v>1433065.13</v>
      </c>
      <c r="K12" s="6">
        <v>214874.65</v>
      </c>
      <c r="L12" s="6">
        <v>2222697.59</v>
      </c>
      <c r="M12" s="6">
        <v>4327544.0599999996</v>
      </c>
      <c r="N12" s="6">
        <v>4906732.54</v>
      </c>
      <c r="O12" s="6">
        <v>-463888.58</v>
      </c>
      <c r="P12" s="6">
        <v>1749315.17</v>
      </c>
      <c r="Q12" s="6">
        <v>40313.82</v>
      </c>
      <c r="R12" s="6">
        <v>869099.9</v>
      </c>
      <c r="S12" s="6">
        <v>143387.44</v>
      </c>
    </row>
    <row r="13" spans="1:19" x14ac:dyDescent="0.25">
      <c r="A13" t="s">
        <v>69</v>
      </c>
      <c r="B13" s="8">
        <v>0</v>
      </c>
      <c r="C13" s="8">
        <v>0</v>
      </c>
      <c r="D13" s="6">
        <v>31572.5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425432</v>
      </c>
      <c r="C14" s="8">
        <v>425432</v>
      </c>
      <c r="D14" s="6">
        <v>36252.75</v>
      </c>
      <c r="E14" s="6">
        <v>4428.43</v>
      </c>
      <c r="F14" s="6">
        <v>4362</v>
      </c>
      <c r="G14" s="6">
        <v>7441.65</v>
      </c>
      <c r="H14" s="6">
        <v>404.61</v>
      </c>
      <c r="I14" s="6">
        <v>-5.04</v>
      </c>
      <c r="J14" s="6">
        <v>525.77</v>
      </c>
      <c r="K14" s="6">
        <v>77.39</v>
      </c>
      <c r="L14" s="6">
        <v>898.52</v>
      </c>
      <c r="M14" s="6">
        <v>4428.43</v>
      </c>
      <c r="N14" s="6">
        <v>1759.58</v>
      </c>
      <c r="O14" s="6">
        <v>-639.71</v>
      </c>
      <c r="P14" s="6">
        <v>2248.42</v>
      </c>
      <c r="Q14" s="6">
        <v>17.829999999999998</v>
      </c>
      <c r="R14" s="6">
        <v>2101.46</v>
      </c>
      <c r="S14" s="6">
        <v>52.82</v>
      </c>
    </row>
    <row r="15" spans="1:19" x14ac:dyDescent="0.25">
      <c r="A15" t="s">
        <v>42</v>
      </c>
      <c r="B15" s="8">
        <v>274651</v>
      </c>
      <c r="C15" s="8">
        <v>274651</v>
      </c>
      <c r="D15" s="6">
        <v>18508.21</v>
      </c>
      <c r="E15" s="6">
        <v>2858.63</v>
      </c>
      <c r="F15" s="6">
        <v>2815.76</v>
      </c>
      <c r="G15" s="6">
        <v>3860.13</v>
      </c>
      <c r="H15" s="6">
        <v>232.66</v>
      </c>
      <c r="I15" s="6">
        <v>-3.1</v>
      </c>
      <c r="J15" s="6">
        <v>299.39</v>
      </c>
      <c r="K15" s="6">
        <v>43.4</v>
      </c>
      <c r="L15" s="6">
        <v>504.78</v>
      </c>
      <c r="M15" s="6">
        <v>2858.63</v>
      </c>
      <c r="N15" s="6">
        <v>1007.45</v>
      </c>
      <c r="O15" s="6">
        <v>-755.1</v>
      </c>
      <c r="P15" s="6">
        <v>1450.73</v>
      </c>
      <c r="Q15" s="6">
        <v>12.57</v>
      </c>
      <c r="R15" s="6">
        <v>1037.08</v>
      </c>
      <c r="S15" s="6">
        <v>30.27</v>
      </c>
    </row>
    <row r="16" spans="1:19" x14ac:dyDescent="0.25">
      <c r="A16" t="s">
        <v>43</v>
      </c>
      <c r="B16" s="8">
        <v>238200</v>
      </c>
      <c r="C16" s="8">
        <v>238200</v>
      </c>
      <c r="D16" s="6">
        <v>36379.550000000003</v>
      </c>
      <c r="E16" s="6">
        <v>2479.27</v>
      </c>
      <c r="F16" s="6">
        <v>2442.08</v>
      </c>
      <c r="G16" s="6">
        <v>9458.8799999999992</v>
      </c>
      <c r="H16" s="6">
        <v>823.61</v>
      </c>
      <c r="I16" s="6">
        <v>-1.33</v>
      </c>
      <c r="J16" s="6">
        <v>1066.55</v>
      </c>
      <c r="K16" s="6">
        <v>164.34</v>
      </c>
      <c r="L16" s="6">
        <v>1779.6</v>
      </c>
      <c r="M16" s="6">
        <v>2479.27</v>
      </c>
      <c r="N16" s="6">
        <v>3626.21</v>
      </c>
      <c r="O16" s="6">
        <v>-442.81</v>
      </c>
      <c r="P16" s="6">
        <v>1258.0800000000002</v>
      </c>
      <c r="Q16" s="6">
        <v>33.119999999999997</v>
      </c>
      <c r="R16" s="6">
        <v>1043.73</v>
      </c>
      <c r="S16" s="6">
        <v>107.78</v>
      </c>
    </row>
    <row r="17" spans="1:19" x14ac:dyDescent="0.25">
      <c r="A17" t="s">
        <v>44</v>
      </c>
      <c r="B17" s="8">
        <v>856999613</v>
      </c>
      <c r="C17" s="8">
        <v>856921581</v>
      </c>
      <c r="D17" s="6">
        <v>94910348.959999993</v>
      </c>
      <c r="E17" s="6">
        <v>8919830.8100000005</v>
      </c>
      <c r="F17" s="6">
        <v>8786033.3800000008</v>
      </c>
      <c r="G17" s="6">
        <v>30144110.879999999</v>
      </c>
      <c r="H17" s="6">
        <v>2472483.9700000002</v>
      </c>
      <c r="I17" s="6">
        <v>-10271.09</v>
      </c>
      <c r="J17" s="6">
        <v>3256718.72</v>
      </c>
      <c r="K17" s="6">
        <v>494511.52</v>
      </c>
      <c r="L17" s="6">
        <v>5492591.2999999998</v>
      </c>
      <c r="M17" s="6">
        <v>8919830.8100000005</v>
      </c>
      <c r="N17" s="6">
        <v>12235566.789999999</v>
      </c>
      <c r="O17" s="6">
        <v>-1649427.07</v>
      </c>
      <c r="P17" s="6">
        <v>3905381.05</v>
      </c>
      <c r="Q17" s="6">
        <v>127683.66</v>
      </c>
      <c r="R17" s="6">
        <v>3491503.87</v>
      </c>
      <c r="S17" s="6">
        <v>327368.15999999997</v>
      </c>
    </row>
    <row r="18" spans="1:19" x14ac:dyDescent="0.25">
      <c r="A18" t="s">
        <v>45</v>
      </c>
      <c r="B18" s="8">
        <v>3120574</v>
      </c>
      <c r="C18" s="8">
        <v>0</v>
      </c>
      <c r="D18" s="6">
        <v>572147.43999999994</v>
      </c>
      <c r="E18" s="6">
        <v>32476.55</v>
      </c>
      <c r="F18" s="6">
        <v>31989.41</v>
      </c>
      <c r="G18" s="6">
        <v>40529.620000000003</v>
      </c>
      <c r="H18" s="6">
        <v>3092.94</v>
      </c>
      <c r="I18" s="6">
        <v>-36.409999999999997</v>
      </c>
      <c r="J18" s="6">
        <v>3969.4</v>
      </c>
      <c r="K18" s="6">
        <v>639.64</v>
      </c>
      <c r="L18" s="6">
        <v>6744.42</v>
      </c>
      <c r="M18" s="6">
        <v>32476.55</v>
      </c>
      <c r="N18" s="6">
        <v>13339.66</v>
      </c>
      <c r="O18" s="6">
        <v>-17793.009999999998</v>
      </c>
      <c r="P18" s="6">
        <v>16482.43</v>
      </c>
      <c r="Q18" s="6">
        <v>137.28</v>
      </c>
      <c r="R18" s="6">
        <v>13549.77</v>
      </c>
      <c r="S18" s="6">
        <v>403.5</v>
      </c>
    </row>
    <row r="19" spans="1:19" x14ac:dyDescent="0.25">
      <c r="A19" t="s">
        <v>46</v>
      </c>
      <c r="B19" s="8">
        <v>529692</v>
      </c>
      <c r="C19" s="8">
        <v>0</v>
      </c>
      <c r="D19" s="6">
        <v>56386.9</v>
      </c>
      <c r="E19" s="6">
        <v>5510.75</v>
      </c>
      <c r="F19" s="6">
        <v>5428.09</v>
      </c>
      <c r="G19" s="6">
        <v>21055.84</v>
      </c>
      <c r="H19" s="6">
        <v>1844.41</v>
      </c>
      <c r="I19" s="6">
        <v>0</v>
      </c>
      <c r="J19" s="6">
        <v>2355.65</v>
      </c>
      <c r="K19" s="6">
        <v>370.68</v>
      </c>
      <c r="L19" s="6">
        <v>3950.32</v>
      </c>
      <c r="M19" s="6">
        <v>5510.75</v>
      </c>
      <c r="N19" s="6">
        <v>8077.04</v>
      </c>
      <c r="O19" s="6">
        <v>-982.43</v>
      </c>
      <c r="P19" s="6">
        <v>2820.14</v>
      </c>
      <c r="Q19" s="6">
        <v>67.150000000000006</v>
      </c>
      <c r="R19" s="6">
        <v>2329.2399999999998</v>
      </c>
      <c r="S19" s="6">
        <v>223.64</v>
      </c>
    </row>
    <row r="20" spans="1:19" x14ac:dyDescent="0.25">
      <c r="A20" t="s">
        <v>47</v>
      </c>
      <c r="B20" s="8">
        <v>8380787</v>
      </c>
      <c r="C20" s="8">
        <v>660899</v>
      </c>
      <c r="D20" s="6">
        <v>567385.36</v>
      </c>
      <c r="E20" s="6">
        <v>87191.99</v>
      </c>
      <c r="F20" s="6">
        <v>85884.08</v>
      </c>
      <c r="G20" s="6">
        <v>116618.85</v>
      </c>
      <c r="H20" s="6">
        <v>7057.94</v>
      </c>
      <c r="I20" s="6">
        <v>-43.42</v>
      </c>
      <c r="J20" s="6">
        <v>9105.5300000000007</v>
      </c>
      <c r="K20" s="6">
        <v>1415.9</v>
      </c>
      <c r="L20" s="6">
        <v>15386.25</v>
      </c>
      <c r="M20" s="6">
        <v>87191.99</v>
      </c>
      <c r="N20" s="6">
        <v>30706.51</v>
      </c>
      <c r="O20" s="6">
        <v>-23092.12</v>
      </c>
      <c r="P20" s="6">
        <v>43403.16</v>
      </c>
      <c r="Q20" s="6">
        <v>273.52</v>
      </c>
      <c r="R20" s="6">
        <v>31553.51</v>
      </c>
      <c r="S20" s="6">
        <v>852.07</v>
      </c>
    </row>
    <row r="21" spans="1:19" x14ac:dyDescent="0.25">
      <c r="A21" t="s">
        <v>48</v>
      </c>
      <c r="B21" s="8">
        <v>241</v>
      </c>
      <c r="C21" s="8">
        <v>0</v>
      </c>
      <c r="D21" s="6">
        <v>18.93</v>
      </c>
      <c r="E21" s="6">
        <v>2.5</v>
      </c>
      <c r="F21" s="6">
        <v>2.46</v>
      </c>
      <c r="G21" s="6">
        <v>9.5399999999999991</v>
      </c>
      <c r="H21" s="6">
        <v>0.82</v>
      </c>
      <c r="I21" s="6">
        <v>0</v>
      </c>
      <c r="J21" s="6">
        <v>1.06</v>
      </c>
      <c r="K21" s="6">
        <v>0.15</v>
      </c>
      <c r="L21" s="6">
        <v>1.79</v>
      </c>
      <c r="M21" s="6">
        <v>2.5</v>
      </c>
      <c r="N21" s="6">
        <v>3.67</v>
      </c>
      <c r="O21" s="6">
        <v>-0.44</v>
      </c>
      <c r="P21" s="6">
        <v>1.3</v>
      </c>
      <c r="Q21" s="6">
        <v>0.04</v>
      </c>
      <c r="R21" s="6">
        <v>1.06</v>
      </c>
      <c r="S21" s="6">
        <v>0.09</v>
      </c>
    </row>
    <row r="22" spans="1:19" x14ac:dyDescent="0.25">
      <c r="A22" t="s">
        <v>49</v>
      </c>
      <c r="B22" s="8">
        <v>12472304</v>
      </c>
      <c r="C22" s="8">
        <v>12472304</v>
      </c>
      <c r="D22" s="6">
        <v>1040510.57</v>
      </c>
      <c r="E22" s="6">
        <v>128779.71</v>
      </c>
      <c r="F22" s="6">
        <v>126848.02</v>
      </c>
      <c r="G22" s="6">
        <v>310448.71999999997</v>
      </c>
      <c r="H22" s="6">
        <v>24984.85</v>
      </c>
      <c r="I22" s="6">
        <v>-151.09</v>
      </c>
      <c r="J22" s="6">
        <v>32570.68</v>
      </c>
      <c r="K22" s="6">
        <v>4934.2700000000004</v>
      </c>
      <c r="L22" s="6">
        <v>55067.73</v>
      </c>
      <c r="M22" s="6">
        <v>128779.71</v>
      </c>
      <c r="N22" s="6">
        <v>112595.27</v>
      </c>
      <c r="O22" s="6">
        <v>-13227.77</v>
      </c>
      <c r="P22" s="6">
        <v>62391.5</v>
      </c>
      <c r="Q22" s="6">
        <v>1162.83</v>
      </c>
      <c r="R22" s="6">
        <v>26827.31</v>
      </c>
      <c r="S22" s="6">
        <v>3293.14</v>
      </c>
    </row>
    <row r="23" spans="1:19" x14ac:dyDescent="0.25">
      <c r="A23" t="s">
        <v>82</v>
      </c>
      <c r="B23" s="8">
        <v>15767</v>
      </c>
      <c r="C23" s="8">
        <v>3940</v>
      </c>
      <c r="D23" s="6">
        <v>1073.48</v>
      </c>
      <c r="E23" s="6">
        <v>164.29</v>
      </c>
      <c r="F23" s="6">
        <v>161.82</v>
      </c>
      <c r="G23" s="6">
        <v>218.36</v>
      </c>
      <c r="H23" s="6">
        <v>13.12</v>
      </c>
      <c r="I23" s="6">
        <v>-0.03</v>
      </c>
      <c r="J23" s="6">
        <v>18.68</v>
      </c>
      <c r="K23" s="6">
        <v>1.1200000000000001</v>
      </c>
      <c r="L23" s="6">
        <v>28.13</v>
      </c>
      <c r="M23" s="6">
        <v>164.29</v>
      </c>
      <c r="N23" s="6">
        <v>56.28</v>
      </c>
      <c r="O23" s="6">
        <v>-42.71</v>
      </c>
      <c r="P23" s="6">
        <v>82.65</v>
      </c>
      <c r="Q23" s="6">
        <v>0.14000000000000001</v>
      </c>
      <c r="R23" s="6">
        <v>60.17</v>
      </c>
      <c r="S23" s="6">
        <v>0.81</v>
      </c>
    </row>
    <row r="24" spans="1:19" x14ac:dyDescent="0.25">
      <c r="A24" s="16" t="s">
        <v>51</v>
      </c>
      <c r="B24" s="8">
        <v>103009853</v>
      </c>
      <c r="C24" s="8">
        <v>103009853</v>
      </c>
      <c r="D24" s="6">
        <v>3232553.26</v>
      </c>
      <c r="E24" s="6">
        <v>1072126.55</v>
      </c>
      <c r="F24" s="6">
        <v>1056044.6499999999</v>
      </c>
      <c r="G24" s="6">
        <v>290258.48</v>
      </c>
      <c r="H24" s="6">
        <v>28391.040000000001</v>
      </c>
      <c r="I24" s="6">
        <v>-1236.1199999999999</v>
      </c>
      <c r="J24" s="6">
        <v>36881.57</v>
      </c>
      <c r="K24" s="6">
        <v>5718.38</v>
      </c>
      <c r="L24" s="6">
        <v>61188.05</v>
      </c>
      <c r="M24" s="6">
        <v>1072126.55</v>
      </c>
      <c r="N24" s="6">
        <v>124800.05</v>
      </c>
      <c r="O24" s="6">
        <v>-23177.22</v>
      </c>
      <c r="P24" s="6">
        <v>3160.51</v>
      </c>
      <c r="Q24" s="6">
        <v>1861.49</v>
      </c>
      <c r="R24" s="6">
        <v>48961.15</v>
      </c>
      <c r="S24" s="6">
        <v>3709.58</v>
      </c>
    </row>
    <row r="25" spans="1:19" x14ac:dyDescent="0.25">
      <c r="A25" s="16" t="s">
        <v>52</v>
      </c>
      <c r="B25" s="8">
        <v>0</v>
      </c>
      <c r="C25" s="8">
        <v>0</v>
      </c>
      <c r="D25" s="6">
        <v>150509.81</v>
      </c>
      <c r="E25" s="6">
        <v>21149.81</v>
      </c>
      <c r="F25" s="6">
        <v>20832.560000000001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21149.81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s="16" t="s">
        <v>53</v>
      </c>
      <c r="B26" s="8">
        <v>0</v>
      </c>
      <c r="C26" s="8">
        <v>0</v>
      </c>
      <c r="D26" s="6">
        <v>1392600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</row>
    <row r="27" spans="1:19" x14ac:dyDescent="0.25">
      <c r="A27" s="16" t="s">
        <v>54</v>
      </c>
      <c r="B27" s="8">
        <v>9865506</v>
      </c>
      <c r="C27" s="8">
        <v>9865506</v>
      </c>
      <c r="D27" s="6">
        <v>562559.73</v>
      </c>
      <c r="E27" s="6">
        <v>102680.18</v>
      </c>
      <c r="F27" s="6">
        <v>101139.98</v>
      </c>
      <c r="G27" s="6">
        <v>138748.47</v>
      </c>
      <c r="H27" s="6">
        <v>14443.1</v>
      </c>
      <c r="I27" s="6">
        <v>-118.39</v>
      </c>
      <c r="J27" s="6">
        <v>20490.66</v>
      </c>
      <c r="K27" s="6">
        <v>3186.56</v>
      </c>
      <c r="L27" s="6">
        <v>28057.5</v>
      </c>
      <c r="M27" s="6">
        <v>102680.18</v>
      </c>
      <c r="N27" s="6">
        <v>69403.83</v>
      </c>
      <c r="O27" s="6">
        <v>-5356.97</v>
      </c>
      <c r="P27" s="6">
        <v>2328.2600000000002</v>
      </c>
      <c r="Q27" s="6">
        <v>473.54</v>
      </c>
      <c r="R27" s="6">
        <v>3788.35</v>
      </c>
      <c r="S27" s="6">
        <v>2052.0300000000002</v>
      </c>
    </row>
    <row r="28" spans="1:19" x14ac:dyDescent="0.25">
      <c r="A28" s="16" t="s">
        <v>55</v>
      </c>
      <c r="B28" s="8">
        <v>1533947</v>
      </c>
      <c r="C28" s="8">
        <v>2732998</v>
      </c>
      <c r="D28" s="6">
        <v>89660.18</v>
      </c>
      <c r="E28" s="6">
        <v>0</v>
      </c>
      <c r="F28" s="6">
        <v>0</v>
      </c>
      <c r="G28" s="6">
        <v>21591.85</v>
      </c>
      <c r="H28" s="6">
        <v>2245.6999999999998</v>
      </c>
      <c r="I28" s="6">
        <v>0</v>
      </c>
      <c r="J28" s="6">
        <v>3186.01</v>
      </c>
      <c r="K28" s="6">
        <v>495.46</v>
      </c>
      <c r="L28" s="6">
        <v>4362.55</v>
      </c>
      <c r="M28" s="6">
        <v>0</v>
      </c>
      <c r="N28" s="6">
        <v>10791.32</v>
      </c>
      <c r="O28" s="6">
        <v>-832.93</v>
      </c>
      <c r="P28" s="6">
        <v>362.01</v>
      </c>
      <c r="Q28" s="6">
        <v>73.63</v>
      </c>
      <c r="R28" s="6">
        <v>589.04</v>
      </c>
      <c r="S28" s="6">
        <v>319.06</v>
      </c>
    </row>
    <row r="29" spans="1:19" x14ac:dyDescent="0.25">
      <c r="A29" s="16" t="s">
        <v>56</v>
      </c>
      <c r="B29" s="8">
        <v>9094320</v>
      </c>
      <c r="C29" s="8">
        <v>9094320</v>
      </c>
      <c r="D29" s="6">
        <v>341071.27</v>
      </c>
      <c r="E29" s="6">
        <v>0</v>
      </c>
      <c r="F29" s="6">
        <v>0</v>
      </c>
      <c r="G29" s="6">
        <v>39351.129999999997</v>
      </c>
      <c r="H29" s="6">
        <v>0</v>
      </c>
      <c r="I29" s="6">
        <v>0</v>
      </c>
      <c r="J29" s="6">
        <v>32093.86</v>
      </c>
      <c r="K29" s="6">
        <v>5111.01</v>
      </c>
      <c r="L29" s="6">
        <v>0</v>
      </c>
      <c r="M29" s="6">
        <v>0</v>
      </c>
      <c r="N29" s="6">
        <v>0</v>
      </c>
      <c r="O29" s="6">
        <v>0</v>
      </c>
      <c r="P29" s="6">
        <v>2146.2600000000002</v>
      </c>
      <c r="Q29" s="6">
        <v>0</v>
      </c>
      <c r="R29" s="6">
        <v>0</v>
      </c>
      <c r="S29" s="6">
        <v>0</v>
      </c>
    </row>
    <row r="30" spans="1:19" x14ac:dyDescent="0.25">
      <c r="A30" s="16" t="s">
        <v>57</v>
      </c>
      <c r="B30" s="8">
        <v>34991640</v>
      </c>
      <c r="C30" s="8">
        <v>34991640</v>
      </c>
      <c r="D30" s="6">
        <v>2017107.17</v>
      </c>
      <c r="E30" s="6">
        <v>364192.99</v>
      </c>
      <c r="F30" s="6">
        <v>358730.1</v>
      </c>
      <c r="G30" s="6">
        <v>720784.08</v>
      </c>
      <c r="H30" s="6">
        <v>78431.44</v>
      </c>
      <c r="I30" s="6">
        <v>-419.9</v>
      </c>
      <c r="J30" s="6">
        <v>123485.5</v>
      </c>
      <c r="K30" s="6">
        <v>19665.3</v>
      </c>
      <c r="L30" s="6">
        <v>166863.73000000001</v>
      </c>
      <c r="M30" s="6">
        <v>364192.99</v>
      </c>
      <c r="N30" s="6">
        <v>343841.71</v>
      </c>
      <c r="O30" s="6">
        <v>-45734.07</v>
      </c>
      <c r="P30" s="6">
        <v>8258.0300000000007</v>
      </c>
      <c r="Q30" s="6">
        <v>3677.56</v>
      </c>
      <c r="R30" s="6">
        <v>12521.2</v>
      </c>
      <c r="S30" s="6">
        <v>10193.58</v>
      </c>
    </row>
    <row r="31" spans="1:19" x14ac:dyDescent="0.25">
      <c r="A31" s="16" t="s">
        <v>58</v>
      </c>
      <c r="B31" s="8">
        <v>15097541</v>
      </c>
      <c r="C31" s="8">
        <v>15097541</v>
      </c>
      <c r="D31" s="6">
        <v>988406.54</v>
      </c>
      <c r="E31" s="6">
        <v>157135.21</v>
      </c>
      <c r="F31" s="6">
        <v>154778.18</v>
      </c>
      <c r="G31" s="6">
        <v>322163.64</v>
      </c>
      <c r="H31" s="6">
        <v>33618.33</v>
      </c>
      <c r="I31" s="6">
        <v>-181.17</v>
      </c>
      <c r="J31" s="6">
        <v>53279.22</v>
      </c>
      <c r="K31" s="6">
        <v>8484.82</v>
      </c>
      <c r="L31" s="6">
        <v>71523.360000000001</v>
      </c>
      <c r="M31" s="6">
        <v>157135.21</v>
      </c>
      <c r="N31" s="6">
        <v>147382.01999999999</v>
      </c>
      <c r="O31" s="6">
        <v>-19732.490000000002</v>
      </c>
      <c r="P31" s="6">
        <v>3563.02</v>
      </c>
      <c r="Q31" s="6">
        <v>1576.33</v>
      </c>
      <c r="R31" s="6">
        <v>18280.89</v>
      </c>
      <c r="S31" s="6">
        <v>4369.3100000000004</v>
      </c>
    </row>
    <row r="32" spans="1:19" x14ac:dyDescent="0.2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</row>
    <row r="33" spans="2:19" x14ac:dyDescent="0.25">
      <c r="B33" s="19">
        <f t="shared" ref="B33:S33" si="0">SUM(B6:B32)</f>
        <v>2304000944</v>
      </c>
      <c r="C33" s="19">
        <f t="shared" si="0"/>
        <v>2293246249</v>
      </c>
      <c r="D33" s="20">
        <f t="shared" si="0"/>
        <v>212911398.57999998</v>
      </c>
      <c r="E33" s="20">
        <f t="shared" si="0"/>
        <v>23893474.779999997</v>
      </c>
      <c r="F33" s="20">
        <f t="shared" si="0"/>
        <v>23535072.696649995</v>
      </c>
      <c r="G33" s="20">
        <f t="shared" si="0"/>
        <v>68990395.849999994</v>
      </c>
      <c r="H33" s="20">
        <f t="shared" si="0"/>
        <v>6114263.9400000013</v>
      </c>
      <c r="I33" s="20">
        <f t="shared" si="0"/>
        <v>-27415.829999999994</v>
      </c>
      <c r="J33" s="20">
        <f t="shared" si="0"/>
        <v>8053280.8399999999</v>
      </c>
      <c r="K33" s="20">
        <f t="shared" si="0"/>
        <v>1247139.4999999998</v>
      </c>
      <c r="L33" s="20">
        <f t="shared" si="0"/>
        <v>13202300.680000002</v>
      </c>
      <c r="M33" s="20">
        <f t="shared" si="0"/>
        <v>23893474.779999997</v>
      </c>
      <c r="N33" s="20">
        <f t="shared" si="0"/>
        <v>28479328.440000001</v>
      </c>
      <c r="O33" s="20">
        <f t="shared" si="0"/>
        <v>-3435332.9800000009</v>
      </c>
      <c r="P33" s="20">
        <f t="shared" si="0"/>
        <v>7825326.2299999977</v>
      </c>
      <c r="Q33" s="20">
        <f t="shared" si="0"/>
        <v>289848.16000000009</v>
      </c>
      <c r="R33" s="20">
        <f t="shared" si="0"/>
        <v>6434516.7199999979</v>
      </c>
      <c r="S33" s="20">
        <f t="shared" si="0"/>
        <v>807140.15000000014</v>
      </c>
    </row>
  </sheetData>
  <pageMargins left="0.7" right="0.7" top="0.75" bottom="0.75" header="0.3" footer="0.3"/>
  <pageSetup scale="4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5982-30C1-4D02-9ED6-F38428E00BE5}">
  <sheetPr>
    <pageSetUpPr fitToPage="1"/>
  </sheetPr>
  <dimension ref="A1:S34"/>
  <sheetViews>
    <sheetView topLeftCell="I1" workbookViewId="0">
      <selection activeCell="S2" sqref="S2"/>
    </sheetView>
  </sheetViews>
  <sheetFormatPr defaultRowHeight="15" x14ac:dyDescent="0.25"/>
  <cols>
    <col min="1" max="1" width="34.1406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</cols>
  <sheetData>
    <row r="1" spans="1:19" x14ac:dyDescent="0.25">
      <c r="A1" s="3" t="s">
        <v>97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131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</row>
    <row r="6" spans="1:19" x14ac:dyDescent="0.25">
      <c r="A6" t="s">
        <v>80</v>
      </c>
      <c r="B6" s="8">
        <v>506</v>
      </c>
      <c r="C6" s="8">
        <v>0</v>
      </c>
      <c r="D6" s="6">
        <v>579.54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83374802</v>
      </c>
      <c r="C7" s="8">
        <v>83374103</v>
      </c>
      <c r="D7" s="6">
        <v>9803983.5500000007</v>
      </c>
      <c r="E7" s="6">
        <v>867879.63</v>
      </c>
      <c r="F7" s="6">
        <v>854861.46</v>
      </c>
      <c r="G7" s="6">
        <v>3421328.9</v>
      </c>
      <c r="H7" s="6">
        <v>298938.25</v>
      </c>
      <c r="I7" s="6">
        <v>-972.28</v>
      </c>
      <c r="J7" s="6">
        <v>392746.99</v>
      </c>
      <c r="K7" s="6">
        <v>62545.81</v>
      </c>
      <c r="L7" s="6">
        <v>638657.5</v>
      </c>
      <c r="M7" s="6">
        <v>867879.63</v>
      </c>
      <c r="N7" s="6">
        <v>1398802.71</v>
      </c>
      <c r="O7" s="6">
        <v>-178100.39</v>
      </c>
      <c r="P7" s="6">
        <v>383198.07000000007</v>
      </c>
      <c r="Q7" s="6">
        <v>14588.85</v>
      </c>
      <c r="R7" s="6">
        <v>371567.26</v>
      </c>
      <c r="S7" s="6">
        <v>39356.129999999997</v>
      </c>
    </row>
    <row r="8" spans="1:19" x14ac:dyDescent="0.25">
      <c r="A8" t="s">
        <v>36</v>
      </c>
      <c r="B8" s="8">
        <v>40118</v>
      </c>
      <c r="C8" s="8">
        <v>0</v>
      </c>
      <c r="D8" s="6">
        <v>5576.35</v>
      </c>
      <c r="E8" s="6">
        <v>417.65</v>
      </c>
      <c r="F8" s="6">
        <v>411.39</v>
      </c>
      <c r="G8" s="6">
        <v>1577.92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417.65</v>
      </c>
      <c r="N8" s="6">
        <v>613.39</v>
      </c>
      <c r="O8" s="6">
        <v>-72.88</v>
      </c>
      <c r="P8" s="6">
        <v>188.74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134.41</v>
      </c>
      <c r="E9" s="6">
        <v>12.7</v>
      </c>
      <c r="F9" s="6">
        <v>12.51</v>
      </c>
      <c r="G9" s="6">
        <v>20.51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12.7</v>
      </c>
      <c r="N9" s="6">
        <v>5.04</v>
      </c>
      <c r="O9" s="6">
        <v>-1.83</v>
      </c>
      <c r="P9" s="6">
        <v>845.44</v>
      </c>
      <c r="Q9" s="6">
        <v>0.05</v>
      </c>
      <c r="R9" s="6">
        <v>6.03</v>
      </c>
      <c r="S9" s="6">
        <v>0.15</v>
      </c>
    </row>
    <row r="10" spans="1:19" s="26" customFormat="1" x14ac:dyDescent="0.25">
      <c r="A10" s="26" t="s">
        <v>38</v>
      </c>
      <c r="B10" s="27">
        <v>732582746</v>
      </c>
      <c r="C10" s="27">
        <v>732210045</v>
      </c>
      <c r="D10" s="28">
        <v>56454412.909999996</v>
      </c>
      <c r="E10" s="28">
        <v>7625984.46</v>
      </c>
      <c r="F10" s="28">
        <v>7511594.7070500003</v>
      </c>
      <c r="G10" s="28">
        <v>20494804.130000003</v>
      </c>
      <c r="H10" s="28">
        <v>2041400.17</v>
      </c>
      <c r="I10" s="28">
        <v>-8788.7400000000016</v>
      </c>
      <c r="J10" s="28">
        <v>2585306.34</v>
      </c>
      <c r="K10" s="28">
        <v>411714.98</v>
      </c>
      <c r="L10" s="28">
        <v>4331208.26</v>
      </c>
      <c r="M10" s="28">
        <v>7625984.46</v>
      </c>
      <c r="N10" s="28">
        <v>8949525.8000000007</v>
      </c>
      <c r="O10" s="28">
        <v>-957328.09000000008</v>
      </c>
      <c r="P10" s="6">
        <v>1272016.3699999999</v>
      </c>
      <c r="Q10" s="28">
        <v>95247.63</v>
      </c>
      <c r="R10" s="28">
        <v>1509679.1500000001</v>
      </c>
      <c r="S10" s="28">
        <v>263982.44</v>
      </c>
    </row>
    <row r="11" spans="1:19" x14ac:dyDescent="0.25">
      <c r="A11" t="s">
        <v>39</v>
      </c>
      <c r="B11" s="8">
        <v>95229</v>
      </c>
      <c r="C11" s="8">
        <v>0</v>
      </c>
      <c r="D11" s="6">
        <v>9320.91</v>
      </c>
      <c r="E11" s="6">
        <v>991.16</v>
      </c>
      <c r="F11" s="6">
        <v>976.29</v>
      </c>
      <c r="G11" s="6">
        <v>1601.52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991.16</v>
      </c>
      <c r="N11" s="6">
        <v>393.88</v>
      </c>
      <c r="O11" s="6">
        <v>-143.24</v>
      </c>
      <c r="P11" s="6">
        <v>439.01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397029881</v>
      </c>
      <c r="C12" s="8">
        <v>397069733</v>
      </c>
      <c r="D12" s="6">
        <v>37411744.82</v>
      </c>
      <c r="E12" s="6">
        <v>4154427.19</v>
      </c>
      <c r="F12" s="6">
        <v>4092110.82</v>
      </c>
      <c r="G12" s="6">
        <v>11459705.470000001</v>
      </c>
      <c r="H12" s="6">
        <v>1037151.27</v>
      </c>
      <c r="I12" s="6">
        <v>-4789.7</v>
      </c>
      <c r="J12" s="6">
        <v>1377020.61</v>
      </c>
      <c r="K12" s="6">
        <v>206471.56</v>
      </c>
      <c r="L12" s="6">
        <v>2135796.5499999998</v>
      </c>
      <c r="M12" s="6">
        <v>4154427.19</v>
      </c>
      <c r="N12" s="6">
        <v>4714933.67</v>
      </c>
      <c r="O12" s="6">
        <v>-447118.29</v>
      </c>
      <c r="P12" s="6">
        <v>1428417.06</v>
      </c>
      <c r="Q12" s="6">
        <v>38743.379999999997</v>
      </c>
      <c r="R12" s="6">
        <v>835296.18</v>
      </c>
      <c r="S12" s="6">
        <v>137783.18</v>
      </c>
    </row>
    <row r="13" spans="1:19" x14ac:dyDescent="0.25">
      <c r="A13" t="s">
        <v>69</v>
      </c>
      <c r="B13" s="8">
        <v>0</v>
      </c>
      <c r="C13" s="8">
        <v>0</v>
      </c>
      <c r="D13" s="6">
        <v>33760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388445</v>
      </c>
      <c r="C14" s="8">
        <v>388445</v>
      </c>
      <c r="D14" s="6">
        <v>33189.22</v>
      </c>
      <c r="E14" s="6">
        <v>4042.94</v>
      </c>
      <c r="F14" s="6">
        <v>3982.3</v>
      </c>
      <c r="G14" s="6">
        <v>6532.87</v>
      </c>
      <c r="H14" s="6">
        <v>369.49</v>
      </c>
      <c r="I14" s="6">
        <v>-4.57</v>
      </c>
      <c r="J14" s="6">
        <v>480.05</v>
      </c>
      <c r="K14" s="6">
        <v>70.73</v>
      </c>
      <c r="L14" s="6">
        <v>820.45</v>
      </c>
      <c r="M14" s="6">
        <v>4042.94</v>
      </c>
      <c r="N14" s="6">
        <v>1606.66</v>
      </c>
      <c r="O14" s="6">
        <v>-584.15</v>
      </c>
      <c r="P14" s="6">
        <v>1790.7399999999998</v>
      </c>
      <c r="Q14" s="6">
        <v>16.309999999999999</v>
      </c>
      <c r="R14" s="6">
        <v>1918.91</v>
      </c>
      <c r="S14" s="6">
        <v>48.25</v>
      </c>
    </row>
    <row r="15" spans="1:19" x14ac:dyDescent="0.25">
      <c r="A15" t="s">
        <v>42</v>
      </c>
      <c r="B15" s="8">
        <v>251811</v>
      </c>
      <c r="C15" s="8">
        <v>251811</v>
      </c>
      <c r="D15" s="6">
        <v>17072.009999999998</v>
      </c>
      <c r="E15" s="6">
        <v>2620.84</v>
      </c>
      <c r="F15" s="6">
        <v>2581.54</v>
      </c>
      <c r="G15" s="6">
        <v>3369.39</v>
      </c>
      <c r="H15" s="6">
        <v>213.26</v>
      </c>
      <c r="I15" s="6">
        <v>-2.86</v>
      </c>
      <c r="J15" s="6">
        <v>274.41000000000003</v>
      </c>
      <c r="K15" s="6">
        <v>39.81</v>
      </c>
      <c r="L15" s="6">
        <v>462.8</v>
      </c>
      <c r="M15" s="6">
        <v>2620.84</v>
      </c>
      <c r="N15" s="6">
        <v>923.52</v>
      </c>
      <c r="O15" s="6">
        <v>-691.9</v>
      </c>
      <c r="P15" s="6">
        <v>1160.3599999999999</v>
      </c>
      <c r="Q15" s="6">
        <v>11.51</v>
      </c>
      <c r="R15" s="6">
        <v>950.83</v>
      </c>
      <c r="S15" s="6">
        <v>27.65</v>
      </c>
    </row>
    <row r="16" spans="1:19" x14ac:dyDescent="0.25">
      <c r="A16" t="s">
        <v>43</v>
      </c>
      <c r="B16" s="8">
        <v>229995</v>
      </c>
      <c r="C16" s="8">
        <v>229995</v>
      </c>
      <c r="D16" s="6">
        <v>35351.56</v>
      </c>
      <c r="E16" s="6">
        <v>2393.75</v>
      </c>
      <c r="F16" s="6">
        <v>2357.85</v>
      </c>
      <c r="G16" s="6">
        <v>8979.8700000000008</v>
      </c>
      <c r="H16" s="6">
        <v>795.31</v>
      </c>
      <c r="I16" s="6">
        <v>-1.23</v>
      </c>
      <c r="J16" s="6">
        <v>1029.8399999999999</v>
      </c>
      <c r="K16" s="6">
        <v>158.6</v>
      </c>
      <c r="L16" s="6">
        <v>1718.29</v>
      </c>
      <c r="M16" s="6">
        <v>2393.75</v>
      </c>
      <c r="N16" s="6">
        <v>3501.28</v>
      </c>
      <c r="O16" s="6">
        <v>-427.57</v>
      </c>
      <c r="P16" s="6">
        <v>1061.52</v>
      </c>
      <c r="Q16" s="6">
        <v>32.01</v>
      </c>
      <c r="R16" s="6">
        <v>1007.83</v>
      </c>
      <c r="S16" s="6">
        <v>103.99</v>
      </c>
    </row>
    <row r="17" spans="1:19" x14ac:dyDescent="0.25">
      <c r="A17" t="s">
        <v>44</v>
      </c>
      <c r="B17" s="8">
        <v>780686289</v>
      </c>
      <c r="C17" s="8">
        <v>780632071</v>
      </c>
      <c r="D17" s="6">
        <v>86407289.469999999</v>
      </c>
      <c r="E17" s="6">
        <v>8125455.4400000004</v>
      </c>
      <c r="F17" s="6">
        <v>8003573.5700000003</v>
      </c>
      <c r="G17" s="6">
        <v>25777235.710000001</v>
      </c>
      <c r="H17" s="6">
        <v>2252292.69</v>
      </c>
      <c r="I17" s="6">
        <v>-9333.68</v>
      </c>
      <c r="J17" s="6">
        <v>2966693.99</v>
      </c>
      <c r="K17" s="6">
        <v>450473.89</v>
      </c>
      <c r="L17" s="6">
        <v>5003419.37</v>
      </c>
      <c r="M17" s="6">
        <v>8125455.4400000004</v>
      </c>
      <c r="N17" s="6">
        <v>11145884.810000001</v>
      </c>
      <c r="O17" s="6">
        <v>-1501146.82</v>
      </c>
      <c r="P17" s="6">
        <v>1873889.88</v>
      </c>
      <c r="Q17" s="6">
        <v>116304.7</v>
      </c>
      <c r="R17" s="6">
        <v>3180545.98</v>
      </c>
      <c r="S17" s="6">
        <v>298210.90000000002</v>
      </c>
    </row>
    <row r="18" spans="1:19" x14ac:dyDescent="0.25">
      <c r="A18" t="s">
        <v>45</v>
      </c>
      <c r="B18" s="8">
        <v>3120369</v>
      </c>
      <c r="C18" s="8">
        <v>0</v>
      </c>
      <c r="D18" s="6">
        <v>570010.67000000004</v>
      </c>
      <c r="E18" s="6">
        <v>32476.83</v>
      </c>
      <c r="F18" s="6">
        <v>31989.68</v>
      </c>
      <c r="G18" s="6">
        <v>38423.599999999999</v>
      </c>
      <c r="H18" s="6">
        <v>3092.67</v>
      </c>
      <c r="I18" s="6">
        <v>-36.4</v>
      </c>
      <c r="J18" s="6">
        <v>3969.21</v>
      </c>
      <c r="K18" s="6">
        <v>639.54999999999995</v>
      </c>
      <c r="L18" s="6">
        <v>6743.95</v>
      </c>
      <c r="M18" s="6">
        <v>32476.83</v>
      </c>
      <c r="N18" s="6">
        <v>13338.87</v>
      </c>
      <c r="O18" s="6">
        <v>-17789.439999999999</v>
      </c>
      <c r="P18" s="6">
        <v>14376.18</v>
      </c>
      <c r="Q18" s="6">
        <v>137.27000000000001</v>
      </c>
      <c r="R18" s="6">
        <v>13548.28</v>
      </c>
      <c r="S18" s="6">
        <v>403.46</v>
      </c>
    </row>
    <row r="19" spans="1:19" x14ac:dyDescent="0.25">
      <c r="A19" t="s">
        <v>46</v>
      </c>
      <c r="B19" s="8">
        <v>529692</v>
      </c>
      <c r="C19" s="8">
        <v>0</v>
      </c>
      <c r="D19" s="6">
        <v>55986.54</v>
      </c>
      <c r="E19" s="6">
        <v>5510.75</v>
      </c>
      <c r="F19" s="6">
        <v>5428.09</v>
      </c>
      <c r="G19" s="6">
        <v>20655.48</v>
      </c>
      <c r="H19" s="6">
        <v>1844.41</v>
      </c>
      <c r="I19" s="6">
        <v>0</v>
      </c>
      <c r="J19" s="6">
        <v>2355.65</v>
      </c>
      <c r="K19" s="6">
        <v>370.68</v>
      </c>
      <c r="L19" s="6">
        <v>3950.32</v>
      </c>
      <c r="M19" s="6">
        <v>5510.75</v>
      </c>
      <c r="N19" s="6">
        <v>8077.04</v>
      </c>
      <c r="O19" s="6">
        <v>-982.43</v>
      </c>
      <c r="P19" s="6">
        <v>2419.7799999999997</v>
      </c>
      <c r="Q19" s="6">
        <v>67.150000000000006</v>
      </c>
      <c r="R19" s="6">
        <v>2329.2399999999998</v>
      </c>
      <c r="S19" s="6">
        <v>223.64</v>
      </c>
    </row>
    <row r="20" spans="1:19" x14ac:dyDescent="0.25">
      <c r="A20" t="s">
        <v>47</v>
      </c>
      <c r="B20" s="8">
        <v>8381746</v>
      </c>
      <c r="C20" s="8">
        <v>703065</v>
      </c>
      <c r="D20" s="6">
        <v>561841.69999999995</v>
      </c>
      <c r="E20" s="6">
        <v>87260.99</v>
      </c>
      <c r="F20" s="6">
        <v>85952.03</v>
      </c>
      <c r="G20" s="6">
        <v>111292.7</v>
      </c>
      <c r="H20" s="6">
        <v>7059.2</v>
      </c>
      <c r="I20" s="6">
        <v>-43.8</v>
      </c>
      <c r="J20" s="6">
        <v>9106.39</v>
      </c>
      <c r="K20" s="6">
        <v>1416.04</v>
      </c>
      <c r="L20" s="6">
        <v>15388.54</v>
      </c>
      <c r="M20" s="6">
        <v>87260.99</v>
      </c>
      <c r="N20" s="6">
        <v>30709</v>
      </c>
      <c r="O20" s="6">
        <v>-23049.01</v>
      </c>
      <c r="P20" s="6">
        <v>38036.71</v>
      </c>
      <c r="Q20" s="6">
        <v>273.57</v>
      </c>
      <c r="R20" s="6">
        <v>31543.66</v>
      </c>
      <c r="S20" s="6">
        <v>852.4</v>
      </c>
    </row>
    <row r="21" spans="1:19" x14ac:dyDescent="0.25">
      <c r="A21" t="s">
        <v>60</v>
      </c>
      <c r="B21" s="8">
        <v>0</v>
      </c>
      <c r="C21" s="8">
        <v>0</v>
      </c>
      <c r="D21" s="6">
        <v>3.02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18.77</v>
      </c>
      <c r="E22" s="6">
        <v>2.5</v>
      </c>
      <c r="F22" s="6">
        <v>2.46</v>
      </c>
      <c r="G22" s="6">
        <v>9.3800000000000008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2.5</v>
      </c>
      <c r="N22" s="6">
        <v>3.67</v>
      </c>
      <c r="O22" s="6">
        <v>-0.44</v>
      </c>
      <c r="P22" s="6">
        <v>1.1399999999999999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12488417</v>
      </c>
      <c r="C23" s="8">
        <v>12488417</v>
      </c>
      <c r="D23" s="6">
        <v>1036858.1</v>
      </c>
      <c r="E23" s="6">
        <v>130260.27</v>
      </c>
      <c r="F23" s="6">
        <v>128306.37</v>
      </c>
      <c r="G23" s="6">
        <v>303593.71999999997</v>
      </c>
      <c r="H23" s="6">
        <v>25081.919999999998</v>
      </c>
      <c r="I23" s="6">
        <v>-149.04</v>
      </c>
      <c r="J23" s="6">
        <v>32661.77</v>
      </c>
      <c r="K23" s="6">
        <v>4947.91</v>
      </c>
      <c r="L23" s="6">
        <v>55196.32</v>
      </c>
      <c r="M23" s="6">
        <v>130260.27</v>
      </c>
      <c r="N23" s="6">
        <v>112956.67</v>
      </c>
      <c r="O23" s="6">
        <v>-13058.37</v>
      </c>
      <c r="P23" s="6">
        <v>54783.439999999995</v>
      </c>
      <c r="Q23" s="6">
        <v>1146.6600000000001</v>
      </c>
      <c r="R23" s="6">
        <v>26729.15</v>
      </c>
      <c r="S23" s="6">
        <v>3297.29</v>
      </c>
    </row>
    <row r="24" spans="1:19" x14ac:dyDescent="0.25">
      <c r="A24" t="s">
        <v>82</v>
      </c>
      <c r="B24" s="8">
        <v>20718</v>
      </c>
      <c r="C24" s="8">
        <v>6577</v>
      </c>
      <c r="D24" s="6">
        <v>1396.87</v>
      </c>
      <c r="E24" s="6">
        <v>213.07</v>
      </c>
      <c r="F24" s="6">
        <v>209.86</v>
      </c>
      <c r="G24" s="6">
        <v>276.14999999999998</v>
      </c>
      <c r="H24" s="6">
        <v>17.23</v>
      </c>
      <c r="I24" s="6">
        <v>-0.06</v>
      </c>
      <c r="J24" s="6">
        <v>24.32</v>
      </c>
      <c r="K24" s="6">
        <v>1.66</v>
      </c>
      <c r="L24" s="6">
        <v>37.04</v>
      </c>
      <c r="M24" s="6">
        <v>213.07</v>
      </c>
      <c r="N24" s="6">
        <v>74.14</v>
      </c>
      <c r="O24" s="6">
        <v>-56.26</v>
      </c>
      <c r="P24" s="6">
        <v>97.61999999999999</v>
      </c>
      <c r="Q24" s="6">
        <v>0.26</v>
      </c>
      <c r="R24" s="6">
        <v>78.989999999999995</v>
      </c>
      <c r="S24" s="6">
        <v>1.21</v>
      </c>
    </row>
    <row r="25" spans="1:19" x14ac:dyDescent="0.25">
      <c r="A25" s="16" t="s">
        <v>51</v>
      </c>
      <c r="B25" s="8">
        <v>99067026</v>
      </c>
      <c r="C25" s="8">
        <v>99067026</v>
      </c>
      <c r="D25" s="6">
        <v>3110378.81</v>
      </c>
      <c r="E25" s="6">
        <v>1031089.6</v>
      </c>
      <c r="F25" s="6">
        <v>1015623.26</v>
      </c>
      <c r="G25" s="6">
        <v>271066.93</v>
      </c>
      <c r="H25" s="6">
        <v>26559.360000000001</v>
      </c>
      <c r="I25" s="6">
        <v>-1188.8</v>
      </c>
      <c r="J25" s="6">
        <v>34502.11</v>
      </c>
      <c r="K25" s="6">
        <v>5349.46</v>
      </c>
      <c r="L25" s="6">
        <v>57240.43</v>
      </c>
      <c r="M25" s="6">
        <v>1031089.6</v>
      </c>
      <c r="N25" s="6">
        <v>116748.43</v>
      </c>
      <c r="O25" s="6">
        <v>-22290.080000000002</v>
      </c>
      <c r="P25" s="6">
        <v>3132</v>
      </c>
      <c r="Q25" s="6">
        <v>1741.39</v>
      </c>
      <c r="R25" s="6">
        <v>45802.37</v>
      </c>
      <c r="S25" s="6">
        <v>3470.26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150994.76</v>
      </c>
      <c r="E26" s="6">
        <v>0</v>
      </c>
      <c r="F26" s="6">
        <v>0</v>
      </c>
      <c r="G26" s="6">
        <v>21634.76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21634.76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9244933</v>
      </c>
      <c r="C28" s="8">
        <v>9244933</v>
      </c>
      <c r="D28" s="6">
        <v>537743.99</v>
      </c>
      <c r="E28" s="6">
        <v>96221.26</v>
      </c>
      <c r="F28" s="6">
        <v>94777.94</v>
      </c>
      <c r="G28" s="6">
        <v>130150.16</v>
      </c>
      <c r="H28" s="6">
        <v>13534.58</v>
      </c>
      <c r="I28" s="6">
        <v>-110.94</v>
      </c>
      <c r="J28" s="6">
        <v>19201.73</v>
      </c>
      <c r="K28" s="6">
        <v>2986.11</v>
      </c>
      <c r="L28" s="6">
        <v>26292.59</v>
      </c>
      <c r="M28" s="6">
        <v>96221.26</v>
      </c>
      <c r="N28" s="6">
        <v>65038.1</v>
      </c>
      <c r="O28" s="6">
        <v>-5020</v>
      </c>
      <c r="P28" s="6">
        <v>2311.23</v>
      </c>
      <c r="Q28" s="6">
        <v>443.76</v>
      </c>
      <c r="R28" s="6">
        <v>3550.05</v>
      </c>
      <c r="S28" s="6">
        <v>1922.95</v>
      </c>
    </row>
    <row r="29" spans="1:19" x14ac:dyDescent="0.25">
      <c r="A29" s="16" t="s">
        <v>55</v>
      </c>
      <c r="B29" s="8">
        <v>3693918</v>
      </c>
      <c r="C29" s="8">
        <v>3693918</v>
      </c>
      <c r="D29" s="6">
        <v>183552.57</v>
      </c>
      <c r="E29" s="6">
        <v>0</v>
      </c>
      <c r="F29" s="6">
        <v>0</v>
      </c>
      <c r="G29" s="6">
        <v>52047.32</v>
      </c>
      <c r="H29" s="6">
        <v>5407.9</v>
      </c>
      <c r="I29" s="6">
        <v>0</v>
      </c>
      <c r="J29" s="6">
        <v>7672.27</v>
      </c>
      <c r="K29" s="6">
        <v>1193.1400000000001</v>
      </c>
      <c r="L29" s="6">
        <v>10505.5</v>
      </c>
      <c r="M29" s="6">
        <v>0</v>
      </c>
      <c r="N29" s="6">
        <v>25986.720000000001</v>
      </c>
      <c r="O29" s="6">
        <v>-2005.8</v>
      </c>
      <c r="P29" s="6">
        <v>923.48</v>
      </c>
      <c r="Q29" s="6">
        <v>177.31</v>
      </c>
      <c r="R29" s="6">
        <v>1418.46</v>
      </c>
      <c r="S29" s="6">
        <v>768.34</v>
      </c>
    </row>
    <row r="30" spans="1:19" x14ac:dyDescent="0.25">
      <c r="A30" s="16" t="s">
        <v>56</v>
      </c>
      <c r="B30" s="8">
        <v>8417160</v>
      </c>
      <c r="C30" s="8">
        <v>8417160</v>
      </c>
      <c r="D30" s="6">
        <v>306238.75</v>
      </c>
      <c r="E30" s="6">
        <v>0</v>
      </c>
      <c r="F30" s="6">
        <v>0</v>
      </c>
      <c r="G30" s="6">
        <v>36538.89</v>
      </c>
      <c r="H30" s="6">
        <v>0</v>
      </c>
      <c r="I30" s="6">
        <v>0</v>
      </c>
      <c r="J30" s="6">
        <v>29704.16</v>
      </c>
      <c r="K30" s="6">
        <v>4730.4399999999996</v>
      </c>
      <c r="L30" s="6">
        <v>0</v>
      </c>
      <c r="M30" s="6">
        <v>0</v>
      </c>
      <c r="N30" s="6">
        <v>0</v>
      </c>
      <c r="O30" s="6">
        <v>0</v>
      </c>
      <c r="P30" s="6">
        <v>2104.29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32349240</v>
      </c>
      <c r="C31" s="8">
        <v>32349240</v>
      </c>
      <c r="D31" s="6">
        <v>1938934.96</v>
      </c>
      <c r="E31" s="6">
        <v>336690.89</v>
      </c>
      <c r="F31" s="6">
        <v>331640.53000000003</v>
      </c>
      <c r="G31" s="6">
        <v>713288.62</v>
      </c>
      <c r="H31" s="6">
        <v>78431.44</v>
      </c>
      <c r="I31" s="6">
        <v>-388.19</v>
      </c>
      <c r="J31" s="6">
        <v>114160.47</v>
      </c>
      <c r="K31" s="6">
        <v>18180.27</v>
      </c>
      <c r="L31" s="6">
        <v>166863.73000000001</v>
      </c>
      <c r="M31" s="6">
        <v>336690.89</v>
      </c>
      <c r="N31" s="6">
        <v>343841.71</v>
      </c>
      <c r="O31" s="6">
        <v>-42280.46</v>
      </c>
      <c r="P31" s="6">
        <v>8087.31</v>
      </c>
      <c r="Q31" s="6">
        <v>3677.56</v>
      </c>
      <c r="R31" s="6">
        <v>12521.2</v>
      </c>
      <c r="S31" s="6">
        <v>10193.58</v>
      </c>
    </row>
    <row r="32" spans="1:19" x14ac:dyDescent="0.25">
      <c r="A32" s="16" t="s">
        <v>58</v>
      </c>
      <c r="B32" s="8">
        <v>14000725</v>
      </c>
      <c r="C32" s="8">
        <v>14000725</v>
      </c>
      <c r="D32" s="6">
        <v>948833.94</v>
      </c>
      <c r="E32" s="6">
        <v>145719.54999999999</v>
      </c>
      <c r="F32" s="6">
        <v>143533.76000000001</v>
      </c>
      <c r="G32" s="6">
        <v>315282.13</v>
      </c>
      <c r="H32" s="6">
        <v>33159.360000000001</v>
      </c>
      <c r="I32" s="6">
        <v>-168.01</v>
      </c>
      <c r="J32" s="6">
        <v>49408.56</v>
      </c>
      <c r="K32" s="6">
        <v>7868.41</v>
      </c>
      <c r="L32" s="6">
        <v>70546.89</v>
      </c>
      <c r="M32" s="6">
        <v>145719.54999999999</v>
      </c>
      <c r="N32" s="6">
        <v>145369.91</v>
      </c>
      <c r="O32" s="6">
        <v>-18298.95</v>
      </c>
      <c r="P32" s="6">
        <v>3500.18</v>
      </c>
      <c r="Q32" s="6">
        <v>1554.81</v>
      </c>
      <c r="R32" s="6">
        <v>18031.310000000001</v>
      </c>
      <c r="S32" s="6">
        <v>4309.66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2185995227</v>
      </c>
      <c r="C34" s="19">
        <f t="shared" si="0"/>
        <v>2174127264</v>
      </c>
      <c r="D34" s="20">
        <f t="shared" si="0"/>
        <v>201007808.19999999</v>
      </c>
      <c r="E34" s="20">
        <f t="shared" si="0"/>
        <v>22649671.469999999</v>
      </c>
      <c r="F34" s="20">
        <f t="shared" si="0"/>
        <v>22309926.417050008</v>
      </c>
      <c r="G34" s="20">
        <f t="shared" si="0"/>
        <v>63189416.129999995</v>
      </c>
      <c r="H34" s="20">
        <f t="shared" si="0"/>
        <v>5825580.1900000023</v>
      </c>
      <c r="I34" s="20">
        <f t="shared" si="0"/>
        <v>-25979.45</v>
      </c>
      <c r="J34" s="20">
        <f t="shared" si="0"/>
        <v>7626621.5199999996</v>
      </c>
      <c r="K34" s="20">
        <f t="shared" si="0"/>
        <v>1179206.6099999996</v>
      </c>
      <c r="L34" s="20">
        <f t="shared" si="0"/>
        <v>12525352.479999997</v>
      </c>
      <c r="M34" s="20">
        <f t="shared" si="0"/>
        <v>22649671.469999999</v>
      </c>
      <c r="N34" s="20">
        <f t="shared" si="0"/>
        <v>27078335.020000007</v>
      </c>
      <c r="O34" s="20">
        <f t="shared" si="0"/>
        <v>-3230446.4</v>
      </c>
      <c r="P34" s="20">
        <f t="shared" si="0"/>
        <v>5114415.3099999996</v>
      </c>
      <c r="Q34" s="20">
        <f t="shared" si="0"/>
        <v>274174.84000000003</v>
      </c>
      <c r="R34" s="20">
        <f t="shared" si="0"/>
        <v>6057172.1700000009</v>
      </c>
      <c r="S34" s="20">
        <f t="shared" si="0"/>
        <v>764983.83999999985</v>
      </c>
    </row>
  </sheetData>
  <pageMargins left="0.7" right="0.7" top="0.75" bottom="0.75" header="0.3" footer="0.3"/>
  <pageSetup scale="4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3135-8525-4C07-9EDD-C0B3916140A6}">
  <sheetPr>
    <pageSetUpPr fitToPage="1"/>
  </sheetPr>
  <dimension ref="A1:S34"/>
  <sheetViews>
    <sheetView topLeftCell="I1" workbookViewId="0">
      <selection activeCell="S2" sqref="S2"/>
    </sheetView>
  </sheetViews>
  <sheetFormatPr defaultRowHeight="15" x14ac:dyDescent="0.25"/>
  <cols>
    <col min="1" max="1" width="31.5703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</cols>
  <sheetData>
    <row r="1" spans="1:19" x14ac:dyDescent="0.25">
      <c r="A1" s="3" t="s">
        <v>98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132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</row>
    <row r="6" spans="1:19" x14ac:dyDescent="0.25">
      <c r="A6" t="s">
        <v>80</v>
      </c>
      <c r="B6" s="8">
        <v>0</v>
      </c>
      <c r="C6" s="8">
        <v>0</v>
      </c>
      <c r="D6" s="6">
        <v>2425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67649450</v>
      </c>
      <c r="C7" s="8">
        <v>67648751</v>
      </c>
      <c r="D7" s="6">
        <v>8054632.1900000004</v>
      </c>
      <c r="E7" s="6">
        <v>570423.76</v>
      </c>
      <c r="F7" s="6">
        <v>561867.37</v>
      </c>
      <c r="G7" s="6">
        <v>2776584.87</v>
      </c>
      <c r="H7" s="6">
        <v>242599.94</v>
      </c>
      <c r="I7" s="6">
        <v>-780.55</v>
      </c>
      <c r="J7" s="6">
        <v>318728.71000000002</v>
      </c>
      <c r="K7" s="6">
        <v>50759.19</v>
      </c>
      <c r="L7" s="6">
        <v>518297.35</v>
      </c>
      <c r="M7" s="6">
        <v>570423.76</v>
      </c>
      <c r="N7" s="6">
        <v>1135185.53</v>
      </c>
      <c r="O7" s="6">
        <v>-144541.28</v>
      </c>
      <c r="P7" s="6">
        <v>311019.46000000002</v>
      </c>
      <c r="Q7" s="6">
        <v>11838.15</v>
      </c>
      <c r="R7" s="6">
        <v>301539.07</v>
      </c>
      <c r="S7" s="6">
        <v>31939.3</v>
      </c>
    </row>
    <row r="8" spans="1:19" x14ac:dyDescent="0.25">
      <c r="A8" t="s">
        <v>36</v>
      </c>
      <c r="B8" s="8">
        <v>40118</v>
      </c>
      <c r="C8" s="8">
        <v>0</v>
      </c>
      <c r="D8" s="6">
        <v>5493.6</v>
      </c>
      <c r="E8" s="6">
        <v>334.9</v>
      </c>
      <c r="F8" s="6">
        <v>329.88</v>
      </c>
      <c r="G8" s="6">
        <v>1577.92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334.9</v>
      </c>
      <c r="N8" s="6">
        <v>613.39</v>
      </c>
      <c r="O8" s="6">
        <v>-72.88</v>
      </c>
      <c r="P8" s="6">
        <v>188.74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131.99</v>
      </c>
      <c r="E9" s="6">
        <v>10.28</v>
      </c>
      <c r="F9" s="6">
        <v>10.130000000000001</v>
      </c>
      <c r="G9" s="6">
        <v>20.51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10.28</v>
      </c>
      <c r="N9" s="6">
        <v>5.04</v>
      </c>
      <c r="O9" s="6">
        <v>-1.83</v>
      </c>
      <c r="P9" s="6">
        <v>5.6199999999999992</v>
      </c>
      <c r="Q9" s="6">
        <v>0.05</v>
      </c>
      <c r="R9" s="6">
        <v>6.03</v>
      </c>
      <c r="S9" s="6">
        <v>0.15</v>
      </c>
    </row>
    <row r="10" spans="1:19" s="26" customFormat="1" x14ac:dyDescent="0.25">
      <c r="A10" s="26" t="s">
        <v>38</v>
      </c>
      <c r="B10" s="27">
        <v>659074104</v>
      </c>
      <c r="C10" s="27">
        <v>658713108</v>
      </c>
      <c r="D10" s="28">
        <v>50962586.880000003</v>
      </c>
      <c r="E10" s="28">
        <v>5544992.2999999998</v>
      </c>
      <c r="F10" s="28">
        <v>5461817.4036500007</v>
      </c>
      <c r="G10" s="28">
        <v>19460394.91</v>
      </c>
      <c r="H10" s="28">
        <v>1951658.78</v>
      </c>
      <c r="I10" s="28">
        <v>-7908.57</v>
      </c>
      <c r="J10" s="28">
        <v>2325794.6799999997</v>
      </c>
      <c r="K10" s="28">
        <v>370341.27</v>
      </c>
      <c r="L10" s="28">
        <v>4163814.07</v>
      </c>
      <c r="M10" s="28">
        <v>5544992.2999999998</v>
      </c>
      <c r="N10" s="28">
        <v>8556623.9400000013</v>
      </c>
      <c r="O10" s="28">
        <v>-860853.30999999994</v>
      </c>
      <c r="P10" s="6">
        <v>1162658.7599999998</v>
      </c>
      <c r="Q10" s="28">
        <v>91814.26999999999</v>
      </c>
      <c r="R10" s="28">
        <v>1451942.0899999999</v>
      </c>
      <c r="S10" s="28">
        <v>254508.93000000002</v>
      </c>
    </row>
    <row r="11" spans="1:19" x14ac:dyDescent="0.25">
      <c r="A11" t="s">
        <v>39</v>
      </c>
      <c r="B11" s="8">
        <v>95229</v>
      </c>
      <c r="C11" s="8">
        <v>0</v>
      </c>
      <c r="D11" s="6">
        <v>9132.16</v>
      </c>
      <c r="E11" s="6">
        <v>802.41</v>
      </c>
      <c r="F11" s="6">
        <v>790.38</v>
      </c>
      <c r="G11" s="6">
        <v>1601.52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802.41</v>
      </c>
      <c r="N11" s="6">
        <v>393.88</v>
      </c>
      <c r="O11" s="6">
        <v>-143.24</v>
      </c>
      <c r="P11" s="6">
        <v>439.01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328091268</v>
      </c>
      <c r="C12" s="8">
        <v>328124811</v>
      </c>
      <c r="D12" s="6">
        <v>30591311.010000002</v>
      </c>
      <c r="E12" s="6">
        <v>2796630.75</v>
      </c>
      <c r="F12" s="6">
        <v>2754681.34</v>
      </c>
      <c r="G12" s="6">
        <v>9488683.0199999996</v>
      </c>
      <c r="H12" s="6">
        <v>857999.69</v>
      </c>
      <c r="I12" s="6">
        <v>-3960.15</v>
      </c>
      <c r="J12" s="6">
        <v>1139152.3999999999</v>
      </c>
      <c r="K12" s="6">
        <v>170806.52</v>
      </c>
      <c r="L12" s="6">
        <v>1766874.84</v>
      </c>
      <c r="M12" s="6">
        <v>2796630.75</v>
      </c>
      <c r="N12" s="6">
        <v>3900471.59</v>
      </c>
      <c r="O12" s="6">
        <v>-368680.93</v>
      </c>
      <c r="P12" s="6">
        <v>1196226.69</v>
      </c>
      <c r="Q12" s="6">
        <v>32046.78</v>
      </c>
      <c r="R12" s="6">
        <v>683763.98</v>
      </c>
      <c r="S12" s="6">
        <v>113981.61</v>
      </c>
    </row>
    <row r="13" spans="1:19" x14ac:dyDescent="0.25">
      <c r="A13" t="s">
        <v>69</v>
      </c>
      <c r="B13" s="8">
        <v>0</v>
      </c>
      <c r="C13" s="8">
        <v>0</v>
      </c>
      <c r="D13" s="6">
        <v>33427.5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364833</v>
      </c>
      <c r="C14" s="8">
        <v>364833</v>
      </c>
      <c r="D14" s="6">
        <v>30632.22</v>
      </c>
      <c r="E14" s="6">
        <v>3073.46</v>
      </c>
      <c r="F14" s="6">
        <v>3027.36</v>
      </c>
      <c r="G14" s="6">
        <v>6136.2</v>
      </c>
      <c r="H14" s="6">
        <v>346.95</v>
      </c>
      <c r="I14" s="6">
        <v>-4.3600000000000003</v>
      </c>
      <c r="J14" s="6">
        <v>450.97</v>
      </c>
      <c r="K14" s="6">
        <v>66.39</v>
      </c>
      <c r="L14" s="6">
        <v>770.56</v>
      </c>
      <c r="M14" s="6">
        <v>3073.46</v>
      </c>
      <c r="N14" s="6">
        <v>1508.95</v>
      </c>
      <c r="O14" s="6">
        <v>-548.67999999999995</v>
      </c>
      <c r="P14" s="6">
        <v>1682.59</v>
      </c>
      <c r="Q14" s="6">
        <v>15.27</v>
      </c>
      <c r="R14" s="6">
        <v>1802.21</v>
      </c>
      <c r="S14" s="6">
        <v>45.35</v>
      </c>
    </row>
    <row r="15" spans="1:19" x14ac:dyDescent="0.25">
      <c r="A15" t="s">
        <v>42</v>
      </c>
      <c r="B15" s="8">
        <v>232565</v>
      </c>
      <c r="C15" s="8">
        <v>232565</v>
      </c>
      <c r="D15" s="6">
        <v>15554.73</v>
      </c>
      <c r="E15" s="6">
        <v>1959.64</v>
      </c>
      <c r="F15" s="6">
        <v>1930.24</v>
      </c>
      <c r="G15" s="6">
        <v>3111.75</v>
      </c>
      <c r="H15" s="6">
        <v>196.9</v>
      </c>
      <c r="I15" s="6">
        <v>-2.67</v>
      </c>
      <c r="J15" s="6">
        <v>253.5</v>
      </c>
      <c r="K15" s="6">
        <v>36.72</v>
      </c>
      <c r="L15" s="6">
        <v>427.37</v>
      </c>
      <c r="M15" s="6">
        <v>1959.64</v>
      </c>
      <c r="N15" s="6">
        <v>853.03</v>
      </c>
      <c r="O15" s="6">
        <v>-639.09</v>
      </c>
      <c r="P15" s="6">
        <v>1071.8599999999999</v>
      </c>
      <c r="Q15" s="6">
        <v>10.55</v>
      </c>
      <c r="R15" s="6">
        <v>878.1</v>
      </c>
      <c r="S15" s="6">
        <v>25.48</v>
      </c>
    </row>
    <row r="16" spans="1:19" x14ac:dyDescent="0.25">
      <c r="A16" t="s">
        <v>43</v>
      </c>
      <c r="B16" s="8">
        <v>224651</v>
      </c>
      <c r="C16" s="8">
        <v>224651</v>
      </c>
      <c r="D16" s="6">
        <v>34331.22</v>
      </c>
      <c r="E16" s="6">
        <v>1892.97</v>
      </c>
      <c r="F16" s="6">
        <v>1864.58</v>
      </c>
      <c r="G16" s="6">
        <v>8771.25</v>
      </c>
      <c r="H16" s="6">
        <v>776.97</v>
      </c>
      <c r="I16" s="6">
        <v>-1.1499999999999999</v>
      </c>
      <c r="J16" s="6">
        <v>1005.85</v>
      </c>
      <c r="K16" s="6">
        <v>155.03</v>
      </c>
      <c r="L16" s="6">
        <v>1678.48</v>
      </c>
      <c r="M16" s="6">
        <v>1892.97</v>
      </c>
      <c r="N16" s="6">
        <v>3419.65</v>
      </c>
      <c r="O16" s="6">
        <v>-417.69</v>
      </c>
      <c r="P16" s="6">
        <v>1036.6199999999999</v>
      </c>
      <c r="Q16" s="6">
        <v>31.31</v>
      </c>
      <c r="R16" s="6">
        <v>984.46</v>
      </c>
      <c r="S16" s="6">
        <v>101.72</v>
      </c>
    </row>
    <row r="17" spans="1:19" x14ac:dyDescent="0.25">
      <c r="A17" t="s">
        <v>44</v>
      </c>
      <c r="B17" s="8">
        <v>644663318</v>
      </c>
      <c r="C17" s="8">
        <v>644642642</v>
      </c>
      <c r="D17" s="6">
        <v>73258624.109999999</v>
      </c>
      <c r="E17" s="6">
        <v>5433471.9100000001</v>
      </c>
      <c r="F17" s="6">
        <v>5351969.72</v>
      </c>
      <c r="G17" s="6">
        <v>21285595.219999999</v>
      </c>
      <c r="H17" s="6">
        <v>1860013.65</v>
      </c>
      <c r="I17" s="6">
        <v>-7685.09</v>
      </c>
      <c r="J17" s="6">
        <v>2450008.73</v>
      </c>
      <c r="K17" s="6">
        <v>372022.87</v>
      </c>
      <c r="L17" s="6">
        <v>4132002.34</v>
      </c>
      <c r="M17" s="6">
        <v>5433471.9100000001</v>
      </c>
      <c r="N17" s="6">
        <v>9204647.3000000007</v>
      </c>
      <c r="O17" s="6">
        <v>-1239690.57</v>
      </c>
      <c r="P17" s="6">
        <v>1545331.24</v>
      </c>
      <c r="Q17" s="6">
        <v>96045.81</v>
      </c>
      <c r="R17" s="6">
        <v>2626624.37</v>
      </c>
      <c r="S17" s="6">
        <v>246274.57</v>
      </c>
    </row>
    <row r="18" spans="1:19" x14ac:dyDescent="0.25">
      <c r="A18" t="s">
        <v>45</v>
      </c>
      <c r="B18" s="8">
        <v>3115627</v>
      </c>
      <c r="C18" s="8">
        <v>0</v>
      </c>
      <c r="D18" s="6">
        <v>562997.96</v>
      </c>
      <c r="E18" s="6">
        <v>26247.96</v>
      </c>
      <c r="F18" s="6">
        <v>25854.240000000002</v>
      </c>
      <c r="G18" s="6">
        <v>38365.46</v>
      </c>
      <c r="H18" s="6">
        <v>3087.9</v>
      </c>
      <c r="I18" s="6">
        <v>-36.299999999999997</v>
      </c>
      <c r="J18" s="6">
        <v>3963.2</v>
      </c>
      <c r="K18" s="6">
        <v>638.64</v>
      </c>
      <c r="L18" s="6">
        <v>6733.65</v>
      </c>
      <c r="M18" s="6">
        <v>26247.96</v>
      </c>
      <c r="N18" s="6">
        <v>13318.61</v>
      </c>
      <c r="O18" s="6">
        <v>-17761.3</v>
      </c>
      <c r="P18" s="6">
        <v>14353.48</v>
      </c>
      <c r="Q18" s="6">
        <v>137.02000000000001</v>
      </c>
      <c r="R18" s="6">
        <v>13527.7</v>
      </c>
      <c r="S18" s="6">
        <v>402.86</v>
      </c>
    </row>
    <row r="19" spans="1:19" x14ac:dyDescent="0.25">
      <c r="A19" t="s">
        <v>46</v>
      </c>
      <c r="B19" s="8">
        <v>529692</v>
      </c>
      <c r="C19" s="8">
        <v>0</v>
      </c>
      <c r="D19" s="6">
        <v>54946.42</v>
      </c>
      <c r="E19" s="6">
        <v>4470.63</v>
      </c>
      <c r="F19" s="6">
        <v>4403.57</v>
      </c>
      <c r="G19" s="6">
        <v>20655.48</v>
      </c>
      <c r="H19" s="6">
        <v>1844.41</v>
      </c>
      <c r="I19" s="6">
        <v>0</v>
      </c>
      <c r="J19" s="6">
        <v>2355.65</v>
      </c>
      <c r="K19" s="6">
        <v>370.68</v>
      </c>
      <c r="L19" s="6">
        <v>3950.32</v>
      </c>
      <c r="M19" s="6">
        <v>4470.63</v>
      </c>
      <c r="N19" s="6">
        <v>8077.04</v>
      </c>
      <c r="O19" s="6">
        <v>-982.43</v>
      </c>
      <c r="P19" s="6">
        <v>2419.7799999999997</v>
      </c>
      <c r="Q19" s="6">
        <v>67.150000000000006</v>
      </c>
      <c r="R19" s="6">
        <v>2329.2399999999998</v>
      </c>
      <c r="S19" s="6">
        <v>223.64</v>
      </c>
    </row>
    <row r="20" spans="1:19" x14ac:dyDescent="0.25">
      <c r="A20" t="s">
        <v>47</v>
      </c>
      <c r="B20" s="8">
        <v>8347403</v>
      </c>
      <c r="C20" s="8">
        <v>681191</v>
      </c>
      <c r="D20" s="6">
        <v>544655.96</v>
      </c>
      <c r="E20" s="6">
        <v>70363.05</v>
      </c>
      <c r="F20" s="6">
        <v>69307.61</v>
      </c>
      <c r="G20" s="6">
        <v>110834.11</v>
      </c>
      <c r="H20" s="6">
        <v>7029.89</v>
      </c>
      <c r="I20" s="6">
        <v>-43.41</v>
      </c>
      <c r="J20" s="6">
        <v>9069.1299999999992</v>
      </c>
      <c r="K20" s="6">
        <v>1410.11</v>
      </c>
      <c r="L20" s="6">
        <v>15326.42</v>
      </c>
      <c r="M20" s="6">
        <v>70363.05</v>
      </c>
      <c r="N20" s="6">
        <v>30583.71</v>
      </c>
      <c r="O20" s="6">
        <v>-22948.12</v>
      </c>
      <c r="P20" s="6">
        <v>37872.44</v>
      </c>
      <c r="Q20" s="6">
        <v>271.85000000000002</v>
      </c>
      <c r="R20" s="6">
        <v>31413.919999999998</v>
      </c>
      <c r="S20" s="6">
        <v>848.17</v>
      </c>
    </row>
    <row r="21" spans="1:19" x14ac:dyDescent="0.25">
      <c r="A21" t="s">
        <v>99</v>
      </c>
      <c r="P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18.3</v>
      </c>
      <c r="E22" s="6">
        <v>2.0299999999999998</v>
      </c>
      <c r="F22" s="6">
        <v>2</v>
      </c>
      <c r="G22" s="6">
        <v>9.3800000000000008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2.0299999999999998</v>
      </c>
      <c r="N22" s="6">
        <v>3.67</v>
      </c>
      <c r="O22" s="6">
        <v>-0.44</v>
      </c>
      <c r="P22" s="6">
        <v>1.1399999999999999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12515218</v>
      </c>
      <c r="C23" s="8">
        <v>12515218</v>
      </c>
      <c r="D23" s="6">
        <v>1015486.07</v>
      </c>
      <c r="E23" s="6">
        <v>107514.31</v>
      </c>
      <c r="F23" s="6">
        <v>105901.6</v>
      </c>
      <c r="G23" s="6">
        <v>304846.73</v>
      </c>
      <c r="H23" s="6">
        <v>25149.66</v>
      </c>
      <c r="I23" s="6">
        <v>-148.30000000000001</v>
      </c>
      <c r="J23" s="6">
        <v>32736.07</v>
      </c>
      <c r="K23" s="6">
        <v>4959.16</v>
      </c>
      <c r="L23" s="6">
        <v>55305.27</v>
      </c>
      <c r="M23" s="6">
        <v>107514.31</v>
      </c>
      <c r="N23" s="6">
        <v>113216.72</v>
      </c>
      <c r="O23" s="6">
        <v>-12936.03</v>
      </c>
      <c r="P23" s="6">
        <v>55447.86</v>
      </c>
      <c r="Q23" s="6">
        <v>1138.94</v>
      </c>
      <c r="R23" s="6">
        <v>26673.09</v>
      </c>
      <c r="S23" s="6">
        <v>3304.29</v>
      </c>
    </row>
    <row r="24" spans="1:19" x14ac:dyDescent="0.25">
      <c r="A24" t="s">
        <v>82</v>
      </c>
      <c r="B24" s="8">
        <v>28987</v>
      </c>
      <c r="C24" s="8">
        <v>12070</v>
      </c>
      <c r="D24" s="6">
        <v>1893</v>
      </c>
      <c r="E24" s="6">
        <v>236.49</v>
      </c>
      <c r="F24" s="6">
        <v>232.95</v>
      </c>
      <c r="G24" s="6">
        <v>386.63</v>
      </c>
      <c r="H24" s="6">
        <v>24.06</v>
      </c>
      <c r="I24" s="6">
        <v>-0.12</v>
      </c>
      <c r="J24" s="6">
        <v>33.69</v>
      </c>
      <c r="K24" s="6">
        <v>2.64</v>
      </c>
      <c r="L24" s="6">
        <v>52.03</v>
      </c>
      <c r="M24" s="6">
        <v>236.49</v>
      </c>
      <c r="N24" s="6">
        <v>104.13</v>
      </c>
      <c r="O24" s="6">
        <v>-78.650000000000006</v>
      </c>
      <c r="P24" s="6">
        <v>135.99</v>
      </c>
      <c r="Q24" s="6">
        <v>0.52</v>
      </c>
      <c r="R24" s="6">
        <v>110.46</v>
      </c>
      <c r="S24" s="6">
        <v>1.88</v>
      </c>
    </row>
    <row r="25" spans="1:19" x14ac:dyDescent="0.25">
      <c r="A25" s="16" t="s">
        <v>51</v>
      </c>
      <c r="B25" s="8">
        <v>103123910</v>
      </c>
      <c r="C25" s="8">
        <v>103123910</v>
      </c>
      <c r="D25" s="6">
        <v>3031301.27</v>
      </c>
      <c r="E25" s="6">
        <v>868922.07</v>
      </c>
      <c r="F25" s="6">
        <v>855888.24</v>
      </c>
      <c r="G25" s="6">
        <v>290418.94</v>
      </c>
      <c r="H25" s="6">
        <v>28391.040000000001</v>
      </c>
      <c r="I25" s="6">
        <v>-1237.49</v>
      </c>
      <c r="J25" s="6">
        <v>36881.57</v>
      </c>
      <c r="K25" s="6">
        <v>5718.38</v>
      </c>
      <c r="L25" s="6">
        <v>61188.05</v>
      </c>
      <c r="M25" s="6">
        <v>868922.07</v>
      </c>
      <c r="N25" s="6">
        <v>124800.05</v>
      </c>
      <c r="O25" s="6">
        <v>-23202.880000000001</v>
      </c>
      <c r="P25" s="6">
        <v>3348</v>
      </c>
      <c r="Q25" s="6">
        <v>1861.49</v>
      </c>
      <c r="R25" s="6">
        <v>48961.15</v>
      </c>
      <c r="S25" s="6">
        <v>3709.58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151792.98000000001</v>
      </c>
      <c r="E26" s="6">
        <v>0</v>
      </c>
      <c r="F26" s="6">
        <v>0</v>
      </c>
      <c r="G26" s="6">
        <v>22432.98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22432.98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9124428</v>
      </c>
      <c r="C28" s="8">
        <v>9124428</v>
      </c>
      <c r="D28" s="6">
        <v>503213.76</v>
      </c>
      <c r="E28" s="6">
        <v>76882.429999999993</v>
      </c>
      <c r="F28" s="6">
        <v>75729.19</v>
      </c>
      <c r="G28" s="6">
        <v>128453.7</v>
      </c>
      <c r="H28" s="6">
        <v>13358.16</v>
      </c>
      <c r="I28" s="6">
        <v>-109.49</v>
      </c>
      <c r="J28" s="6">
        <v>18951.439999999999</v>
      </c>
      <c r="K28" s="6">
        <v>2947.19</v>
      </c>
      <c r="L28" s="6">
        <v>25949.87</v>
      </c>
      <c r="M28" s="6">
        <v>76882.429999999993</v>
      </c>
      <c r="N28" s="6">
        <v>64190.35</v>
      </c>
      <c r="O28" s="6">
        <v>-4954.5600000000004</v>
      </c>
      <c r="P28" s="6">
        <v>2281.11</v>
      </c>
      <c r="Q28" s="6">
        <v>437.97</v>
      </c>
      <c r="R28" s="6">
        <v>3503.78</v>
      </c>
      <c r="S28" s="6">
        <v>1897.88</v>
      </c>
    </row>
    <row r="29" spans="1:19" x14ac:dyDescent="0.25">
      <c r="A29" s="16" t="s">
        <v>55</v>
      </c>
      <c r="B29" s="8">
        <v>2628838</v>
      </c>
      <c r="C29" s="8">
        <v>2628838</v>
      </c>
      <c r="D29" s="6">
        <v>121258.67</v>
      </c>
      <c r="E29" s="6">
        <v>0</v>
      </c>
      <c r="F29" s="6">
        <v>0</v>
      </c>
      <c r="G29" s="6">
        <v>37040.31</v>
      </c>
      <c r="H29" s="6">
        <v>3848.62</v>
      </c>
      <c r="I29" s="6">
        <v>0</v>
      </c>
      <c r="J29" s="6">
        <v>5460.1</v>
      </c>
      <c r="K29" s="6">
        <v>849.11</v>
      </c>
      <c r="L29" s="6">
        <v>7476.41</v>
      </c>
      <c r="M29" s="6">
        <v>0</v>
      </c>
      <c r="N29" s="6">
        <v>18493.87</v>
      </c>
      <c r="O29" s="6">
        <v>-1427.46</v>
      </c>
      <c r="P29" s="6">
        <v>657.21</v>
      </c>
      <c r="Q29" s="6">
        <v>126.18</v>
      </c>
      <c r="R29" s="6">
        <v>1009.47</v>
      </c>
      <c r="S29" s="6">
        <v>546.79999999999995</v>
      </c>
    </row>
    <row r="30" spans="1:19" x14ac:dyDescent="0.25">
      <c r="A30" s="16" t="s">
        <v>56</v>
      </c>
      <c r="B30" s="8">
        <v>9995760</v>
      </c>
      <c r="C30" s="8">
        <v>9995760</v>
      </c>
      <c r="D30" s="6">
        <v>339374.62</v>
      </c>
      <c r="E30" s="6">
        <v>0</v>
      </c>
      <c r="F30" s="6">
        <v>0</v>
      </c>
      <c r="G30" s="6">
        <v>43391.6</v>
      </c>
      <c r="H30" s="6">
        <v>0</v>
      </c>
      <c r="I30" s="6">
        <v>0</v>
      </c>
      <c r="J30" s="6">
        <v>35275.040000000001</v>
      </c>
      <c r="K30" s="6">
        <v>5617.62</v>
      </c>
      <c r="L30" s="6">
        <v>0</v>
      </c>
      <c r="M30" s="6">
        <v>0</v>
      </c>
      <c r="N30" s="6">
        <v>0</v>
      </c>
      <c r="O30" s="6">
        <v>0</v>
      </c>
      <c r="P30" s="6">
        <v>2498.94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36456480</v>
      </c>
      <c r="C31" s="8">
        <v>36456480</v>
      </c>
      <c r="D31" s="6">
        <v>1981640.65</v>
      </c>
      <c r="E31" s="6">
        <v>307182.3</v>
      </c>
      <c r="F31" s="6">
        <v>302574.57</v>
      </c>
      <c r="G31" s="6">
        <v>725700.7</v>
      </c>
      <c r="H31" s="6">
        <v>78431.44</v>
      </c>
      <c r="I31" s="6">
        <v>-437.48</v>
      </c>
      <c r="J31" s="6">
        <v>128654.92</v>
      </c>
      <c r="K31" s="6">
        <v>20488.54</v>
      </c>
      <c r="L31" s="6">
        <v>166863.73000000001</v>
      </c>
      <c r="M31" s="6">
        <v>307182.3</v>
      </c>
      <c r="N31" s="6">
        <v>343841.71</v>
      </c>
      <c r="O31" s="6">
        <v>-47648.62</v>
      </c>
      <c r="P31" s="6">
        <v>9114.1200000000008</v>
      </c>
      <c r="Q31" s="6">
        <v>3677.56</v>
      </c>
      <c r="R31" s="6">
        <v>12521.2</v>
      </c>
      <c r="S31" s="6">
        <v>10193.58</v>
      </c>
    </row>
    <row r="32" spans="1:19" x14ac:dyDescent="0.25">
      <c r="A32" s="16" t="s">
        <v>58</v>
      </c>
      <c r="B32" s="8">
        <v>14475621</v>
      </c>
      <c r="C32" s="8">
        <v>14475621</v>
      </c>
      <c r="D32" s="6">
        <v>932294.93</v>
      </c>
      <c r="E32" s="6">
        <v>121971.58</v>
      </c>
      <c r="F32" s="6">
        <v>120142.01</v>
      </c>
      <c r="G32" s="6">
        <v>315717.7</v>
      </c>
      <c r="H32" s="6">
        <v>33037.94</v>
      </c>
      <c r="I32" s="6">
        <v>-173.71</v>
      </c>
      <c r="J32" s="6">
        <v>51084.47</v>
      </c>
      <c r="K32" s="6">
        <v>8135.3</v>
      </c>
      <c r="L32" s="6">
        <v>70288.56</v>
      </c>
      <c r="M32" s="6">
        <v>121971.58</v>
      </c>
      <c r="N32" s="6">
        <v>144837.59</v>
      </c>
      <c r="O32" s="6">
        <v>-18919.64</v>
      </c>
      <c r="P32" s="6">
        <v>3618.91</v>
      </c>
      <c r="Q32" s="6">
        <v>1549.11</v>
      </c>
      <c r="R32" s="6">
        <v>17965.29</v>
      </c>
      <c r="S32" s="6">
        <v>4293.88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1900778961</v>
      </c>
      <c r="C34" s="19">
        <f t="shared" si="0"/>
        <v>1888964877</v>
      </c>
      <c r="D34" s="20">
        <f t="shared" si="0"/>
        <v>173631757.20000002</v>
      </c>
      <c r="E34" s="20">
        <f t="shared" si="0"/>
        <v>15937385.230000006</v>
      </c>
      <c r="F34" s="20">
        <f t="shared" si="0"/>
        <v>15698324.383649999</v>
      </c>
      <c r="G34" s="20">
        <f t="shared" si="0"/>
        <v>55070730.890000008</v>
      </c>
      <c r="H34" s="20">
        <f t="shared" si="0"/>
        <v>5108027.6800000016</v>
      </c>
      <c r="I34" s="20">
        <f t="shared" si="0"/>
        <v>-22529.989999999998</v>
      </c>
      <c r="J34" s="20">
        <f t="shared" si="0"/>
        <v>6560162.7700000005</v>
      </c>
      <c r="K34" s="20">
        <f t="shared" si="0"/>
        <v>1015372.9200000002</v>
      </c>
      <c r="L34" s="20">
        <f t="shared" si="0"/>
        <v>10997503.27</v>
      </c>
      <c r="M34" s="20">
        <f t="shared" si="0"/>
        <v>15937385.230000006</v>
      </c>
      <c r="N34" s="20">
        <f t="shared" si="0"/>
        <v>23665189.750000007</v>
      </c>
      <c r="O34" s="20">
        <f t="shared" si="0"/>
        <v>-2766449.63</v>
      </c>
      <c r="P34" s="20">
        <f t="shared" si="0"/>
        <v>4373842.5500000026</v>
      </c>
      <c r="Q34" s="20">
        <f t="shared" si="0"/>
        <v>241080.63999999993</v>
      </c>
      <c r="R34" s="20">
        <f t="shared" si="0"/>
        <v>5226202.9000000004</v>
      </c>
      <c r="S34" s="20">
        <f t="shared" si="0"/>
        <v>672328.02999999991</v>
      </c>
    </row>
  </sheetData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5062-892A-423C-8222-EA2616ACF964}">
  <dimension ref="A1:U33"/>
  <sheetViews>
    <sheetView topLeftCell="J1" zoomScaleNormal="100" workbookViewId="0">
      <selection activeCell="S2" sqref="S2"/>
    </sheetView>
  </sheetViews>
  <sheetFormatPr defaultRowHeight="15" x14ac:dyDescent="0.25"/>
  <cols>
    <col min="1" max="1" width="22.28515625" bestFit="1" customWidth="1"/>
    <col min="2" max="3" width="14.28515625" bestFit="1" customWidth="1"/>
    <col min="4" max="4" width="15.42578125" bestFit="1" customWidth="1"/>
    <col min="5" max="6" width="14.28515625" bestFit="1" customWidth="1"/>
    <col min="7" max="7" width="14.42578125" bestFit="1" customWidth="1"/>
    <col min="8" max="8" width="13.42578125" bestFit="1" customWidth="1"/>
    <col min="9" max="9" width="9.5703125" bestFit="1" customWidth="1"/>
    <col min="10" max="10" width="13.42578125" bestFit="1" customWidth="1"/>
    <col min="11" max="11" width="13.28515625" bestFit="1" customWidth="1"/>
    <col min="12" max="13" width="14.28515625" bestFit="1" customWidth="1"/>
    <col min="14" max="14" width="14.42578125" bestFit="1" customWidth="1"/>
    <col min="15" max="15" width="14.5703125" bestFit="1" customWidth="1"/>
    <col min="16" max="16" width="14.42578125" customWidth="1"/>
    <col min="17" max="17" width="11.7109375" bestFit="1" customWidth="1"/>
    <col min="18" max="18" width="13.42578125" bestFit="1" customWidth="1"/>
    <col min="19" max="19" width="11.7109375" bestFit="1" customWidth="1"/>
    <col min="21" max="21" width="13.28515625" bestFit="1" customWidth="1"/>
  </cols>
  <sheetData>
    <row r="1" spans="1:21" x14ac:dyDescent="0.25">
      <c r="A1" s="3" t="s">
        <v>59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43" t="s">
        <v>104</v>
      </c>
    </row>
    <row r="2" spans="1:21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43" t="s">
        <v>106</v>
      </c>
    </row>
    <row r="3" spans="1:21" x14ac:dyDescent="0.25"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1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1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21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5">
      <c r="A7" t="s">
        <v>35</v>
      </c>
      <c r="B7" s="8">
        <v>94667684</v>
      </c>
      <c r="C7" s="8">
        <v>94666985</v>
      </c>
      <c r="D7" s="6">
        <v>10667848.880000001</v>
      </c>
      <c r="E7" s="6">
        <v>904679.65</v>
      </c>
      <c r="F7" s="6">
        <v>891109.45</v>
      </c>
      <c r="G7" s="6">
        <v>3459367.05</v>
      </c>
      <c r="H7" s="6">
        <v>375703.93</v>
      </c>
      <c r="I7" s="6">
        <v>44.27</v>
      </c>
      <c r="J7" s="6">
        <v>295016.09000000003</v>
      </c>
      <c r="K7" s="6">
        <v>85213.24</v>
      </c>
      <c r="L7" s="6">
        <v>670668.53</v>
      </c>
      <c r="M7" s="6">
        <v>904679.65</v>
      </c>
      <c r="N7" s="6">
        <v>1640542.68</v>
      </c>
      <c r="O7" s="6">
        <v>-61538.879999999997</v>
      </c>
      <c r="P7" s="6">
        <v>218212.23</v>
      </c>
      <c r="Q7" s="6">
        <v>16656.82</v>
      </c>
      <c r="R7" s="6">
        <v>190834.22</v>
      </c>
      <c r="S7" s="6">
        <v>28013.919999999998</v>
      </c>
      <c r="U7" s="15"/>
    </row>
    <row r="8" spans="1:21" x14ac:dyDescent="0.25">
      <c r="A8" t="s">
        <v>36</v>
      </c>
      <c r="B8" s="8">
        <v>40325</v>
      </c>
      <c r="C8" s="8">
        <v>0</v>
      </c>
      <c r="D8" s="6">
        <v>5429.35</v>
      </c>
      <c r="E8" s="6">
        <v>386.7</v>
      </c>
      <c r="F8" s="6">
        <v>380.9</v>
      </c>
      <c r="G8" s="6">
        <v>1443.39</v>
      </c>
      <c r="H8" s="6">
        <v>153.32</v>
      </c>
      <c r="I8" s="6">
        <v>0</v>
      </c>
      <c r="J8" s="6">
        <v>116.69</v>
      </c>
      <c r="K8" s="6">
        <v>36.630000000000003</v>
      </c>
      <c r="L8" s="6">
        <v>290.08999999999997</v>
      </c>
      <c r="M8" s="6">
        <v>386.7</v>
      </c>
      <c r="N8" s="6">
        <v>673.26</v>
      </c>
      <c r="O8" s="6">
        <v>-20.079999999999998</v>
      </c>
      <c r="P8" s="6">
        <v>93.34</v>
      </c>
      <c r="Q8" s="6">
        <v>6.64</v>
      </c>
      <c r="R8" s="6">
        <v>80.06</v>
      </c>
      <c r="S8" s="6">
        <v>13.44</v>
      </c>
      <c r="U8" s="15"/>
    </row>
    <row r="9" spans="1:21" x14ac:dyDescent="0.25">
      <c r="A9" t="s">
        <v>37</v>
      </c>
      <c r="B9" s="8">
        <v>1220</v>
      </c>
      <c r="C9" s="8">
        <v>0</v>
      </c>
      <c r="D9" s="6">
        <v>128.72999999999999</v>
      </c>
      <c r="E9" s="6">
        <v>11.66</v>
      </c>
      <c r="F9" s="6">
        <v>11.49</v>
      </c>
      <c r="G9" s="6">
        <v>15.87</v>
      </c>
      <c r="H9" s="6">
        <v>1.29</v>
      </c>
      <c r="I9" s="6">
        <v>0</v>
      </c>
      <c r="J9" s="6">
        <v>0.75</v>
      </c>
      <c r="K9" s="6">
        <v>0.28999999999999998</v>
      </c>
      <c r="L9" s="6">
        <v>2.4900000000000002</v>
      </c>
      <c r="M9" s="6">
        <v>11.66</v>
      </c>
      <c r="N9" s="6">
        <v>5.63</v>
      </c>
      <c r="O9" s="6">
        <v>-0.52</v>
      </c>
      <c r="P9" s="6">
        <v>2.82</v>
      </c>
      <c r="Q9" s="6">
        <v>0.06</v>
      </c>
      <c r="R9" s="6">
        <v>2.97</v>
      </c>
      <c r="S9" s="6">
        <v>0.09</v>
      </c>
      <c r="U9" s="15"/>
    </row>
    <row r="10" spans="1:21" x14ac:dyDescent="0.25">
      <c r="A10" t="s">
        <v>38</v>
      </c>
      <c r="B10" s="8">
        <v>796253629</v>
      </c>
      <c r="C10" s="8">
        <v>795836557</v>
      </c>
      <c r="D10" s="6">
        <v>60538101.890000001</v>
      </c>
      <c r="E10" s="6">
        <v>7608093.1699999999</v>
      </c>
      <c r="F10" s="6">
        <v>7493971.7800000003</v>
      </c>
      <c r="G10" s="6">
        <v>20882036.329999998</v>
      </c>
      <c r="H10" s="6">
        <v>2340115.42</v>
      </c>
      <c r="I10" s="6">
        <v>796.13</v>
      </c>
      <c r="J10" s="6">
        <v>1938159.56</v>
      </c>
      <c r="K10" s="6">
        <v>501643.92</v>
      </c>
      <c r="L10" s="6">
        <v>4208838.62</v>
      </c>
      <c r="M10" s="6">
        <v>7608093.1699999999</v>
      </c>
      <c r="N10" s="6">
        <v>10318440.23</v>
      </c>
      <c r="O10" s="6">
        <v>-268344.65000000002</v>
      </c>
      <c r="P10" s="6">
        <v>930438.97</v>
      </c>
      <c r="Q10" s="6">
        <v>109383.75</v>
      </c>
      <c r="R10" s="6">
        <v>629115.39</v>
      </c>
      <c r="S10" s="6">
        <v>173448.99</v>
      </c>
      <c r="U10" s="15"/>
    </row>
    <row r="11" spans="1:21" x14ac:dyDescent="0.25">
      <c r="A11" t="s">
        <v>39</v>
      </c>
      <c r="B11" s="8">
        <v>96240</v>
      </c>
      <c r="C11" s="8">
        <v>0</v>
      </c>
      <c r="D11" s="6">
        <v>8942.5499999999993</v>
      </c>
      <c r="E11" s="6">
        <v>919.57</v>
      </c>
      <c r="F11" s="6">
        <v>905.78</v>
      </c>
      <c r="G11" s="6">
        <v>1250.8800000000001</v>
      </c>
      <c r="H11" s="6">
        <v>101.72</v>
      </c>
      <c r="I11" s="6">
        <v>0.08</v>
      </c>
      <c r="J11" s="6">
        <v>59.19</v>
      </c>
      <c r="K11" s="6">
        <v>22.5</v>
      </c>
      <c r="L11" s="6">
        <v>195.93</v>
      </c>
      <c r="M11" s="6">
        <v>919.57</v>
      </c>
      <c r="N11" s="6">
        <v>444.16</v>
      </c>
      <c r="O11" s="6">
        <v>-41.2</v>
      </c>
      <c r="P11" s="6">
        <v>222.62</v>
      </c>
      <c r="Q11" s="6">
        <v>4.4400000000000004</v>
      </c>
      <c r="R11" s="6">
        <v>234.42</v>
      </c>
      <c r="S11" s="6">
        <v>7.02</v>
      </c>
      <c r="U11" s="15"/>
    </row>
    <row r="12" spans="1:21" x14ac:dyDescent="0.25">
      <c r="A12" t="s">
        <v>40</v>
      </c>
      <c r="B12" s="8">
        <v>404799917</v>
      </c>
      <c r="C12" s="8">
        <v>404845425</v>
      </c>
      <c r="D12" s="6">
        <v>37820302.960000001</v>
      </c>
      <c r="E12" s="6">
        <v>3872442.96</v>
      </c>
      <c r="F12" s="6">
        <v>3814356.32</v>
      </c>
      <c r="G12" s="6">
        <v>10811167.66</v>
      </c>
      <c r="H12" s="6">
        <v>1175787.42</v>
      </c>
      <c r="I12" s="6">
        <v>388.83</v>
      </c>
      <c r="J12" s="6">
        <v>942685.39</v>
      </c>
      <c r="K12" s="6">
        <v>252893.95</v>
      </c>
      <c r="L12" s="6">
        <v>2075732.75</v>
      </c>
      <c r="M12" s="6">
        <v>3872442.96</v>
      </c>
      <c r="N12" s="6">
        <v>5134282.21</v>
      </c>
      <c r="O12" s="6">
        <v>-122373.77</v>
      </c>
      <c r="P12" s="6">
        <v>807041.73</v>
      </c>
      <c r="Q12" s="6">
        <v>45825.49</v>
      </c>
      <c r="R12" s="6">
        <v>411292.06</v>
      </c>
      <c r="S12" s="6">
        <v>87611.6</v>
      </c>
      <c r="U12" s="15"/>
    </row>
    <row r="13" spans="1:21" x14ac:dyDescent="0.25">
      <c r="A13" t="s">
        <v>41</v>
      </c>
      <c r="B13" s="8">
        <v>442612</v>
      </c>
      <c r="C13" s="8">
        <v>442612</v>
      </c>
      <c r="D13" s="6">
        <v>35249.49</v>
      </c>
      <c r="E13" s="6">
        <v>4231.33</v>
      </c>
      <c r="F13" s="6">
        <v>4167.8599999999997</v>
      </c>
      <c r="G13" s="6">
        <v>5751.82</v>
      </c>
      <c r="H13" s="6">
        <v>467.86</v>
      </c>
      <c r="I13" s="6">
        <v>0.21</v>
      </c>
      <c r="J13" s="6">
        <v>272.23</v>
      </c>
      <c r="K13" s="6">
        <v>103.55</v>
      </c>
      <c r="L13" s="6">
        <v>901.19</v>
      </c>
      <c r="M13" s="6">
        <v>4231.33</v>
      </c>
      <c r="N13" s="6">
        <v>2042.42</v>
      </c>
      <c r="O13" s="6">
        <v>-189.42</v>
      </c>
      <c r="P13" s="6">
        <v>1022.99</v>
      </c>
      <c r="Q13" s="6">
        <v>20.3</v>
      </c>
      <c r="R13" s="6">
        <v>1078.1500000000001</v>
      </c>
      <c r="S13" s="6">
        <v>32.340000000000003</v>
      </c>
      <c r="U13" s="15"/>
    </row>
    <row r="14" spans="1:21" x14ac:dyDescent="0.25">
      <c r="A14" t="s">
        <v>42</v>
      </c>
      <c r="B14" s="8">
        <v>245041</v>
      </c>
      <c r="C14" s="8">
        <v>245041</v>
      </c>
      <c r="D14" s="6">
        <v>15738.15</v>
      </c>
      <c r="E14" s="6">
        <v>2341.34</v>
      </c>
      <c r="F14" s="6">
        <v>2306.1999999999998</v>
      </c>
      <c r="G14" s="6">
        <v>2635.61</v>
      </c>
      <c r="H14" s="6">
        <v>222.05</v>
      </c>
      <c r="I14" s="6">
        <v>0.04</v>
      </c>
      <c r="J14" s="6">
        <v>172.58</v>
      </c>
      <c r="K14" s="6">
        <v>49.04</v>
      </c>
      <c r="L14" s="6">
        <v>412.43</v>
      </c>
      <c r="M14" s="6">
        <v>2341.34</v>
      </c>
      <c r="N14" s="6">
        <v>969.05</v>
      </c>
      <c r="O14" s="6">
        <v>-209.07</v>
      </c>
      <c r="P14" s="6">
        <v>566.65</v>
      </c>
      <c r="Q14" s="6">
        <v>9.77</v>
      </c>
      <c r="R14" s="6">
        <v>426.92</v>
      </c>
      <c r="S14" s="6">
        <v>16.149999999999999</v>
      </c>
      <c r="U14" s="15"/>
    </row>
    <row r="15" spans="1:21" x14ac:dyDescent="0.25">
      <c r="A15" t="s">
        <v>43</v>
      </c>
      <c r="B15" s="8">
        <v>226710</v>
      </c>
      <c r="C15" s="8">
        <v>226710</v>
      </c>
      <c r="D15" s="6">
        <v>34278.910000000003</v>
      </c>
      <c r="E15" s="6">
        <v>2165.83</v>
      </c>
      <c r="F15" s="6">
        <v>2133.34</v>
      </c>
      <c r="G15" s="6">
        <v>8057.31</v>
      </c>
      <c r="H15" s="6">
        <v>866.63</v>
      </c>
      <c r="I15" s="6">
        <v>0.05</v>
      </c>
      <c r="J15" s="6">
        <v>645.54</v>
      </c>
      <c r="K15" s="6">
        <v>190.35</v>
      </c>
      <c r="L15" s="6">
        <v>1646.19</v>
      </c>
      <c r="M15" s="6">
        <v>2165.83</v>
      </c>
      <c r="N15" s="6">
        <v>3783.93</v>
      </c>
      <c r="O15" s="6">
        <v>-133.36000000000001</v>
      </c>
      <c r="P15" s="6">
        <v>523.59</v>
      </c>
      <c r="Q15" s="6">
        <v>38.49</v>
      </c>
      <c r="R15" s="6">
        <v>433.24</v>
      </c>
      <c r="S15" s="6">
        <v>62.66</v>
      </c>
      <c r="U15" s="15"/>
    </row>
    <row r="16" spans="1:21" x14ac:dyDescent="0.25">
      <c r="A16" t="s">
        <v>44</v>
      </c>
      <c r="B16" s="8">
        <f>919717685+4450</f>
        <v>919722135</v>
      </c>
      <c r="C16" s="8">
        <v>919680924</v>
      </c>
      <c r="D16" s="6">
        <f>100649102.51+1483.56</f>
        <v>100650586.07000001</v>
      </c>
      <c r="E16" s="6">
        <v>8787944.25</v>
      </c>
      <c r="F16" s="6">
        <v>8656125.1999999993</v>
      </c>
      <c r="G16" s="6">
        <v>31259886.050000001</v>
      </c>
      <c r="H16" s="6">
        <v>3116863.57</v>
      </c>
      <c r="I16" s="6">
        <v>92.77</v>
      </c>
      <c r="J16" s="6">
        <v>2140032.2999999998</v>
      </c>
      <c r="K16" s="6">
        <v>742191.31</v>
      </c>
      <c r="L16" s="6">
        <v>5700320.1699999999</v>
      </c>
      <c r="M16" s="6">
        <v>8787020.7799999993</v>
      </c>
      <c r="N16" s="6">
        <v>13608844.24</v>
      </c>
      <c r="O16" s="6">
        <v>-572045.97</v>
      </c>
      <c r="P16" s="6">
        <v>4256595.82</v>
      </c>
      <c r="Q16" s="6">
        <v>138858.06</v>
      </c>
      <c r="R16" s="6">
        <v>1896381.95</v>
      </c>
      <c r="S16" s="6">
        <v>231751.83</v>
      </c>
      <c r="U16" s="15"/>
    </row>
    <row r="17" spans="1:21" x14ac:dyDescent="0.25">
      <c r="A17" t="s">
        <v>45</v>
      </c>
      <c r="B17" s="8">
        <v>3261842</v>
      </c>
      <c r="C17" s="8">
        <v>0</v>
      </c>
      <c r="D17" s="6">
        <v>608974.81000000006</v>
      </c>
      <c r="E17" s="6">
        <v>31151.83</v>
      </c>
      <c r="F17" s="6">
        <v>30684.560000000001</v>
      </c>
      <c r="G17" s="6">
        <v>36285.21</v>
      </c>
      <c r="H17" s="6">
        <v>3365.07</v>
      </c>
      <c r="I17" s="6">
        <v>2.2200000000000002</v>
      </c>
      <c r="J17" s="6">
        <v>2733.81</v>
      </c>
      <c r="K17" s="6">
        <v>734.4</v>
      </c>
      <c r="L17" s="6">
        <v>6308.46</v>
      </c>
      <c r="M17" s="6">
        <v>31151.83</v>
      </c>
      <c r="N17" s="6">
        <v>14696.28</v>
      </c>
      <c r="O17" s="6">
        <v>-5766.59</v>
      </c>
      <c r="P17" s="6">
        <v>7549.92</v>
      </c>
      <c r="Q17" s="6">
        <v>146.49</v>
      </c>
      <c r="R17" s="6">
        <v>6274.11</v>
      </c>
      <c r="S17" s="6">
        <v>241.04</v>
      </c>
      <c r="U17" s="15"/>
    </row>
    <row r="18" spans="1:21" x14ac:dyDescent="0.25">
      <c r="A18" t="s">
        <v>46</v>
      </c>
      <c r="B18" s="8">
        <v>533817</v>
      </c>
      <c r="C18" s="8">
        <v>0</v>
      </c>
      <c r="D18" s="6">
        <v>47918.06</v>
      </c>
      <c r="E18" s="6">
        <v>5112.97</v>
      </c>
      <c r="F18" s="6">
        <v>5036.2700000000004</v>
      </c>
      <c r="G18" s="6">
        <v>18981.22</v>
      </c>
      <c r="H18" s="6">
        <v>2036.93</v>
      </c>
      <c r="I18" s="6">
        <v>0</v>
      </c>
      <c r="J18" s="6">
        <v>1532.19</v>
      </c>
      <c r="K18" s="6">
        <v>440.74</v>
      </c>
      <c r="L18" s="6">
        <v>3867.79</v>
      </c>
      <c r="M18" s="6">
        <v>5112.97</v>
      </c>
      <c r="N18" s="6">
        <v>8918.66</v>
      </c>
      <c r="O18" s="6">
        <v>-325.24</v>
      </c>
      <c r="P18" s="6">
        <v>1227.07</v>
      </c>
      <c r="Q18" s="6">
        <v>102.54</v>
      </c>
      <c r="R18" s="6">
        <v>1030.3599999999999</v>
      </c>
      <c r="S18" s="6">
        <v>150.18</v>
      </c>
      <c r="U18" s="15"/>
    </row>
    <row r="19" spans="1:21" x14ac:dyDescent="0.25">
      <c r="A19" t="s">
        <v>47</v>
      </c>
      <c r="B19" s="8">
        <v>8837038</v>
      </c>
      <c r="C19" s="8">
        <v>742481</v>
      </c>
      <c r="D19" s="6">
        <v>577980.43999999994</v>
      </c>
      <c r="E19" s="6">
        <v>84323.99</v>
      </c>
      <c r="F19" s="6">
        <v>83059.12</v>
      </c>
      <c r="G19" s="6">
        <v>94657.06</v>
      </c>
      <c r="H19" s="6">
        <v>8046.79</v>
      </c>
      <c r="I19" s="6">
        <v>0.56000000000000005</v>
      </c>
      <c r="J19" s="6">
        <v>6226.8</v>
      </c>
      <c r="K19" s="6">
        <v>1864.61</v>
      </c>
      <c r="L19" s="6">
        <v>14859.04</v>
      </c>
      <c r="M19" s="6">
        <v>84323.99</v>
      </c>
      <c r="N19" s="6">
        <v>34995.480000000003</v>
      </c>
      <c r="O19" s="6">
        <v>-7472.63</v>
      </c>
      <c r="P19" s="6">
        <v>19851.510000000002</v>
      </c>
      <c r="Q19" s="6">
        <v>263.89999999999998</v>
      </c>
      <c r="R19" s="6">
        <v>15437.59</v>
      </c>
      <c r="S19" s="6">
        <v>583.41</v>
      </c>
      <c r="U19" s="15"/>
    </row>
    <row r="20" spans="1:21" x14ac:dyDescent="0.25">
      <c r="A20" t="s">
        <v>60</v>
      </c>
      <c r="B20" s="8">
        <v>0</v>
      </c>
      <c r="C20" s="8">
        <v>0</v>
      </c>
      <c r="D20" s="6">
        <v>551735.29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U20" s="15"/>
    </row>
    <row r="21" spans="1:21" x14ac:dyDescent="0.25">
      <c r="A21" t="s">
        <v>48</v>
      </c>
      <c r="B21" s="8">
        <v>241</v>
      </c>
      <c r="C21" s="8">
        <v>0</v>
      </c>
      <c r="D21" s="6">
        <v>17.739999999999998</v>
      </c>
      <c r="E21" s="6">
        <v>2.3199999999999998</v>
      </c>
      <c r="F21" s="6">
        <v>2.29</v>
      </c>
      <c r="G21" s="6">
        <v>8.5299999999999994</v>
      </c>
      <c r="H21" s="6">
        <v>0.91</v>
      </c>
      <c r="I21" s="6">
        <v>0</v>
      </c>
      <c r="J21" s="6">
        <v>0.68</v>
      </c>
      <c r="K21" s="6">
        <v>0.2</v>
      </c>
      <c r="L21" s="6">
        <v>1.74</v>
      </c>
      <c r="M21" s="6">
        <v>2.3199999999999998</v>
      </c>
      <c r="N21" s="6">
        <v>4</v>
      </c>
      <c r="O21" s="6">
        <v>-0.15</v>
      </c>
      <c r="P21" s="6">
        <v>0.57000000000000006</v>
      </c>
      <c r="Q21" s="6">
        <v>0.05</v>
      </c>
      <c r="R21" s="6">
        <v>0.48</v>
      </c>
      <c r="S21" s="6">
        <v>0.05</v>
      </c>
      <c r="U21" s="15"/>
    </row>
    <row r="22" spans="1:21" x14ac:dyDescent="0.25">
      <c r="A22" t="s">
        <v>49</v>
      </c>
      <c r="B22" s="8">
        <v>12899418</v>
      </c>
      <c r="C22" s="8">
        <v>12899418</v>
      </c>
      <c r="D22" s="6">
        <v>1041465.44</v>
      </c>
      <c r="E22" s="6">
        <v>123311.47</v>
      </c>
      <c r="F22" s="6">
        <v>121461.8</v>
      </c>
      <c r="G22" s="6">
        <v>278704.15000000002</v>
      </c>
      <c r="H22" s="6">
        <v>29088.07</v>
      </c>
      <c r="I22" s="6">
        <v>12.19</v>
      </c>
      <c r="J22" s="6">
        <v>21378.93</v>
      </c>
      <c r="K22" s="6">
        <v>6449.86</v>
      </c>
      <c r="L22" s="6">
        <v>54280.74</v>
      </c>
      <c r="M22" s="6">
        <v>123311.47</v>
      </c>
      <c r="N22" s="6">
        <v>126999.03999999999</v>
      </c>
      <c r="O22" s="6">
        <v>-3985.82</v>
      </c>
      <c r="P22" s="6">
        <v>28615.19</v>
      </c>
      <c r="Q22" s="6">
        <v>1276.8399999999999</v>
      </c>
      <c r="R22" s="6">
        <v>12473.72</v>
      </c>
      <c r="S22" s="6">
        <v>2115.39</v>
      </c>
      <c r="U22" s="15"/>
    </row>
    <row r="23" spans="1:21" x14ac:dyDescent="0.25">
      <c r="A23" t="s">
        <v>50</v>
      </c>
      <c r="B23" s="8">
        <v>2270828</v>
      </c>
      <c r="C23" s="8">
        <v>2270828</v>
      </c>
      <c r="D23" s="6">
        <v>191114.45</v>
      </c>
      <c r="E23" s="6">
        <v>21697.78</v>
      </c>
      <c r="F23" s="6">
        <v>21372.31</v>
      </c>
      <c r="G23" s="6">
        <v>61051.839999999997</v>
      </c>
      <c r="H23" s="6">
        <v>6583.13</v>
      </c>
      <c r="I23" s="6">
        <v>2.29</v>
      </c>
      <c r="J23" s="6">
        <v>5281.93</v>
      </c>
      <c r="K23" s="6">
        <v>1416.99</v>
      </c>
      <c r="L23" s="6">
        <v>11622.1</v>
      </c>
      <c r="M23" s="6">
        <v>21697.78</v>
      </c>
      <c r="N23" s="6">
        <v>28746.42</v>
      </c>
      <c r="O23" s="6">
        <v>-685.8</v>
      </c>
      <c r="P23" s="6">
        <v>5252.41</v>
      </c>
      <c r="Q23" s="6">
        <v>256.58999999999997</v>
      </c>
      <c r="R23" s="6">
        <v>2085.3000000000002</v>
      </c>
      <c r="S23" s="6">
        <v>490.48</v>
      </c>
      <c r="U23" s="15"/>
    </row>
    <row r="24" spans="1:21" x14ac:dyDescent="0.25">
      <c r="A24" s="16" t="s">
        <v>51</v>
      </c>
      <c r="B24" s="8">
        <v>97964660</v>
      </c>
      <c r="C24" s="8">
        <v>97964660</v>
      </c>
      <c r="D24" s="6">
        <v>3017737.82</v>
      </c>
      <c r="E24" s="6">
        <v>936052.32</v>
      </c>
      <c r="F24" s="6">
        <v>922011.54</v>
      </c>
      <c r="G24" s="6">
        <v>273529.48</v>
      </c>
      <c r="H24" s="6">
        <v>30748.03</v>
      </c>
      <c r="I24" s="6">
        <v>97.96</v>
      </c>
      <c r="J24" s="6">
        <v>24360.05</v>
      </c>
      <c r="K24" s="6">
        <v>9628.85</v>
      </c>
      <c r="L24" s="6">
        <v>57157.06</v>
      </c>
      <c r="M24" s="6">
        <v>936052.32</v>
      </c>
      <c r="N24" s="6">
        <v>134228.01999999999</v>
      </c>
      <c r="O24" s="6">
        <v>-8229.0300000000007</v>
      </c>
      <c r="P24" s="6">
        <v>4807.7299999999996</v>
      </c>
      <c r="Q24" s="6">
        <v>2035.58</v>
      </c>
      <c r="R24" s="6">
        <v>16458.77</v>
      </c>
      <c r="S24" s="6">
        <v>2236.46</v>
      </c>
      <c r="U24" s="15"/>
    </row>
    <row r="25" spans="1:21" x14ac:dyDescent="0.25">
      <c r="A25" s="16" t="s">
        <v>52</v>
      </c>
      <c r="B25" s="8">
        <v>0</v>
      </c>
      <c r="C25" s="8">
        <v>0</v>
      </c>
      <c r="D25" s="6">
        <v>166321.57999999999</v>
      </c>
      <c r="E25" s="6">
        <v>0</v>
      </c>
      <c r="F25" s="6">
        <v>0</v>
      </c>
      <c r="G25" s="6">
        <v>30361.58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30361.58</v>
      </c>
      <c r="Q25" s="6">
        <v>0</v>
      </c>
      <c r="R25" s="6">
        <v>0</v>
      </c>
      <c r="S25" s="6">
        <v>0</v>
      </c>
      <c r="U25" s="15"/>
    </row>
    <row r="26" spans="1:21" x14ac:dyDescent="0.25">
      <c r="A26" s="16" t="s">
        <v>53</v>
      </c>
      <c r="B26" s="8">
        <v>0</v>
      </c>
      <c r="C26" s="8">
        <v>0</v>
      </c>
      <c r="D26" s="6">
        <v>1478400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U26" s="15"/>
    </row>
    <row r="27" spans="1:21" x14ac:dyDescent="0.25">
      <c r="A27" s="16" t="s">
        <v>54</v>
      </c>
      <c r="B27" s="8">
        <v>10306483</v>
      </c>
      <c r="C27" s="8">
        <v>10306483</v>
      </c>
      <c r="D27" s="6">
        <v>602550.44999999995</v>
      </c>
      <c r="E27" s="6">
        <v>98478.45</v>
      </c>
      <c r="F27" s="6">
        <v>97001.27</v>
      </c>
      <c r="G27" s="6">
        <v>153710.91</v>
      </c>
      <c r="H27" s="6">
        <v>18160.02</v>
      </c>
      <c r="I27" s="6">
        <v>10.31</v>
      </c>
      <c r="J27" s="6">
        <v>14068.35</v>
      </c>
      <c r="K27" s="6">
        <v>4029.83</v>
      </c>
      <c r="L27" s="6">
        <v>32486.04</v>
      </c>
      <c r="M27" s="6">
        <v>98478.45</v>
      </c>
      <c r="N27" s="6">
        <v>79287.78</v>
      </c>
      <c r="O27" s="6">
        <v>-1783.02</v>
      </c>
      <c r="P27" s="6">
        <v>3700.03</v>
      </c>
      <c r="Q27" s="6">
        <v>680.23</v>
      </c>
      <c r="R27" s="6">
        <v>1741.8</v>
      </c>
      <c r="S27" s="6">
        <v>1329.54</v>
      </c>
      <c r="U27" s="15"/>
    </row>
    <row r="28" spans="1:21" x14ac:dyDescent="0.25">
      <c r="A28" s="16" t="s">
        <v>55</v>
      </c>
      <c r="B28" s="8">
        <v>492895</v>
      </c>
      <c r="C28" s="8">
        <v>492895</v>
      </c>
      <c r="D28" s="6">
        <v>42714.55</v>
      </c>
      <c r="E28" s="6">
        <v>0</v>
      </c>
      <c r="F28" s="6">
        <v>0</v>
      </c>
      <c r="G28" s="6">
        <v>7350.54</v>
      </c>
      <c r="H28" s="6">
        <v>868.48</v>
      </c>
      <c r="I28" s="6">
        <v>0</v>
      </c>
      <c r="J28" s="6">
        <v>672.8</v>
      </c>
      <c r="K28" s="6">
        <v>192.72</v>
      </c>
      <c r="L28" s="6">
        <v>1553.61</v>
      </c>
      <c r="M28" s="6">
        <v>0</v>
      </c>
      <c r="N28" s="6">
        <v>3791.84</v>
      </c>
      <c r="O28" s="6">
        <v>-85.27</v>
      </c>
      <c r="P28" s="6">
        <v>176.95</v>
      </c>
      <c r="Q28" s="6">
        <v>32.53</v>
      </c>
      <c r="R28" s="6">
        <v>83.3</v>
      </c>
      <c r="S28" s="6">
        <v>63.58</v>
      </c>
      <c r="U28" s="15"/>
    </row>
    <row r="29" spans="1:21" x14ac:dyDescent="0.25">
      <c r="A29" s="16" t="s">
        <v>56</v>
      </c>
      <c r="B29" s="8">
        <v>7714080</v>
      </c>
      <c r="C29" s="8">
        <v>7714080</v>
      </c>
      <c r="D29" s="6">
        <v>377674.75</v>
      </c>
      <c r="E29" s="6">
        <v>0</v>
      </c>
      <c r="F29" s="6">
        <v>0</v>
      </c>
      <c r="G29" s="6">
        <v>26405.29</v>
      </c>
      <c r="H29" s="6">
        <v>0</v>
      </c>
      <c r="I29" s="6">
        <v>0</v>
      </c>
      <c r="J29" s="6">
        <v>18776.07</v>
      </c>
      <c r="K29" s="6">
        <v>4859.87</v>
      </c>
      <c r="L29" s="6">
        <v>0</v>
      </c>
      <c r="M29" s="6">
        <v>0</v>
      </c>
      <c r="N29" s="6">
        <v>0</v>
      </c>
      <c r="O29" s="6">
        <v>0</v>
      </c>
      <c r="P29" s="6">
        <v>2769.35</v>
      </c>
      <c r="Q29" s="6">
        <v>0</v>
      </c>
      <c r="R29" s="6">
        <v>0</v>
      </c>
      <c r="S29" s="6">
        <v>0</v>
      </c>
      <c r="U29" s="15"/>
    </row>
    <row r="30" spans="1:21" x14ac:dyDescent="0.25">
      <c r="A30" s="16" t="s">
        <v>57</v>
      </c>
      <c r="B30" s="8">
        <v>32064200</v>
      </c>
      <c r="C30" s="8">
        <v>32064200</v>
      </c>
      <c r="D30" s="6">
        <v>1931835.06</v>
      </c>
      <c r="E30" s="6">
        <v>306373.43</v>
      </c>
      <c r="F30" s="6">
        <v>301777.83</v>
      </c>
      <c r="G30" s="6">
        <v>712968.72</v>
      </c>
      <c r="H30" s="6">
        <v>83147.8</v>
      </c>
      <c r="I30" s="6">
        <v>32.06</v>
      </c>
      <c r="J30" s="6">
        <v>78044.259999999995</v>
      </c>
      <c r="K30" s="6">
        <v>20200.45</v>
      </c>
      <c r="L30" s="6">
        <v>149545.71</v>
      </c>
      <c r="M30" s="6">
        <v>306373.43</v>
      </c>
      <c r="N30" s="6">
        <v>366631.27</v>
      </c>
      <c r="O30" s="6">
        <v>-10805.64</v>
      </c>
      <c r="P30" s="6">
        <v>11511.05</v>
      </c>
      <c r="Q30" s="6">
        <v>3886.43</v>
      </c>
      <c r="R30" s="6">
        <v>4612.3599999999997</v>
      </c>
      <c r="S30" s="6">
        <v>6162.97</v>
      </c>
      <c r="U30" s="15"/>
    </row>
    <row r="31" spans="1:21" x14ac:dyDescent="0.25">
      <c r="A31" s="16" t="s">
        <v>58</v>
      </c>
      <c r="B31" s="8">
        <v>14910455</v>
      </c>
      <c r="C31" s="8">
        <v>14910455</v>
      </c>
      <c r="D31" s="6">
        <v>1048463.82</v>
      </c>
      <c r="E31" s="6">
        <v>142469.4</v>
      </c>
      <c r="F31" s="6">
        <v>140332.35999999999</v>
      </c>
      <c r="G31" s="6">
        <v>347747.61</v>
      </c>
      <c r="H31" s="6">
        <v>40197.03</v>
      </c>
      <c r="I31" s="6">
        <v>14.91</v>
      </c>
      <c r="J31" s="6">
        <v>36292.050000000003</v>
      </c>
      <c r="K31" s="6">
        <v>9393.59</v>
      </c>
      <c r="L31" s="6">
        <v>72296.490000000005</v>
      </c>
      <c r="M31" s="6">
        <v>142469.4</v>
      </c>
      <c r="N31" s="6">
        <v>177244.49</v>
      </c>
      <c r="O31" s="6">
        <v>-5024.82</v>
      </c>
      <c r="P31" s="6">
        <v>5352.85</v>
      </c>
      <c r="Q31" s="6">
        <v>1878.86</v>
      </c>
      <c r="R31" s="6">
        <v>7122.73</v>
      </c>
      <c r="S31" s="6">
        <v>2979.43</v>
      </c>
      <c r="U31" s="15"/>
    </row>
    <row r="32" spans="1:2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U32" s="15"/>
    </row>
    <row r="33" spans="2:21" x14ac:dyDescent="0.25">
      <c r="B33" s="23">
        <f t="shared" ref="B33:S33" si="0">SUM(B6:B32)</f>
        <v>2407751470</v>
      </c>
      <c r="C33" s="23">
        <f t="shared" si="0"/>
        <v>2395309754</v>
      </c>
      <c r="D33" s="6">
        <f t="shared" si="0"/>
        <v>221461511.23999998</v>
      </c>
      <c r="E33" s="6">
        <f t="shared" si="0"/>
        <v>22932190.419999994</v>
      </c>
      <c r="F33" s="6">
        <f t="shared" si="0"/>
        <v>22588207.669999994</v>
      </c>
      <c r="G33" s="6">
        <f t="shared" si="0"/>
        <v>68473374.110000014</v>
      </c>
      <c r="H33" s="6">
        <f t="shared" si="0"/>
        <v>7232525.4699999997</v>
      </c>
      <c r="I33" s="6">
        <f t="shared" si="0"/>
        <v>1494.8799999999999</v>
      </c>
      <c r="J33" s="6">
        <f t="shared" si="0"/>
        <v>5526528.2399999984</v>
      </c>
      <c r="K33" s="6">
        <f t="shared" si="0"/>
        <v>1641556.8900000006</v>
      </c>
      <c r="L33" s="6">
        <f t="shared" si="0"/>
        <v>13062987.17</v>
      </c>
      <c r="M33" s="6">
        <f t="shared" si="0"/>
        <v>22931266.949999996</v>
      </c>
      <c r="N33" s="6">
        <f t="shared" si="0"/>
        <v>31685571.090000004</v>
      </c>
      <c r="O33" s="6">
        <f t="shared" si="0"/>
        <v>-1069060.93</v>
      </c>
      <c r="P33" s="6">
        <f t="shared" si="0"/>
        <v>6335896.9700000007</v>
      </c>
      <c r="Q33" s="6">
        <f t="shared" si="0"/>
        <v>321363.86</v>
      </c>
      <c r="R33" s="6">
        <f t="shared" si="0"/>
        <v>3197199.899999999</v>
      </c>
      <c r="S33" s="6">
        <f t="shared" si="0"/>
        <v>537310.56999999995</v>
      </c>
      <c r="U33" s="15"/>
    </row>
  </sheetData>
  <printOptions headings="1"/>
  <pageMargins left="0.7" right="0.7" top="0.75" bottom="0.75" header="0.3" footer="0.3"/>
  <pageSetup scale="46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4354-1508-4F73-ACFD-5DA2F60F3CDC}">
  <sheetPr>
    <pageSetUpPr fitToPage="1"/>
  </sheetPr>
  <dimension ref="A1:S34"/>
  <sheetViews>
    <sheetView topLeftCell="I1" workbookViewId="0">
      <selection activeCell="S2" sqref="S2"/>
    </sheetView>
  </sheetViews>
  <sheetFormatPr defaultRowHeight="15" x14ac:dyDescent="0.25"/>
  <cols>
    <col min="1" max="1" width="32.42578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4.28515625" style="6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</cols>
  <sheetData>
    <row r="1" spans="1:19" x14ac:dyDescent="0.25">
      <c r="A1" s="3" t="s">
        <v>100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133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</row>
    <row r="6" spans="1:19" x14ac:dyDescent="0.25">
      <c r="A6" t="s">
        <v>80</v>
      </c>
      <c r="B6" s="8">
        <v>3417</v>
      </c>
      <c r="C6" s="8">
        <v>0</v>
      </c>
      <c r="D6" s="6">
        <v>1489.46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62934352</v>
      </c>
      <c r="C7" s="8">
        <v>62933653</v>
      </c>
      <c r="D7" s="6">
        <v>7559014.1299999999</v>
      </c>
      <c r="E7" s="6">
        <v>530937.93000000005</v>
      </c>
      <c r="F7" s="6">
        <v>522973.83</v>
      </c>
      <c r="G7" s="6">
        <v>2584969.88</v>
      </c>
      <c r="H7" s="6">
        <v>225843.03</v>
      </c>
      <c r="I7" s="6">
        <v>-720.98</v>
      </c>
      <c r="J7" s="6">
        <v>296711.84999999998</v>
      </c>
      <c r="K7" s="6">
        <v>47253.97</v>
      </c>
      <c r="L7" s="6">
        <v>482495.82</v>
      </c>
      <c r="M7" s="6">
        <v>530937.93000000005</v>
      </c>
      <c r="N7" s="6">
        <v>1056774.6299999999</v>
      </c>
      <c r="O7" s="6">
        <v>-134568.19</v>
      </c>
      <c r="P7" s="6">
        <v>289715.19</v>
      </c>
      <c r="Q7" s="6">
        <v>11020.09</v>
      </c>
      <c r="R7" s="6">
        <v>280710.93</v>
      </c>
      <c r="S7" s="6">
        <v>29733.54</v>
      </c>
    </row>
    <row r="8" spans="1:19" x14ac:dyDescent="0.25">
      <c r="A8" t="s">
        <v>36</v>
      </c>
      <c r="B8" s="8">
        <v>40118</v>
      </c>
      <c r="C8" s="8">
        <v>0</v>
      </c>
      <c r="D8" s="6">
        <v>5493.6</v>
      </c>
      <c r="E8" s="6">
        <v>334.9</v>
      </c>
      <c r="F8" s="6">
        <v>329.88</v>
      </c>
      <c r="G8" s="6">
        <v>1577.92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334.9</v>
      </c>
      <c r="N8" s="6">
        <v>613.39</v>
      </c>
      <c r="O8" s="6">
        <v>-72.88</v>
      </c>
      <c r="P8" s="6">
        <v>188.74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131.99</v>
      </c>
      <c r="E9" s="6">
        <v>10.28</v>
      </c>
      <c r="F9" s="6">
        <v>10.130000000000001</v>
      </c>
      <c r="G9" s="6">
        <v>20.51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10.28</v>
      </c>
      <c r="N9" s="6">
        <v>5.04</v>
      </c>
      <c r="O9" s="6">
        <v>-1.83</v>
      </c>
      <c r="P9" s="6">
        <v>5.6199999999999992</v>
      </c>
      <c r="Q9" s="6">
        <v>0.05</v>
      </c>
      <c r="R9" s="6">
        <v>6.03</v>
      </c>
      <c r="S9" s="6">
        <v>0.15</v>
      </c>
    </row>
    <row r="10" spans="1:19" s="26" customFormat="1" x14ac:dyDescent="0.25">
      <c r="A10" s="26" t="s">
        <v>38</v>
      </c>
      <c r="B10" s="38">
        <v>609735750</v>
      </c>
      <c r="C10" s="38">
        <v>609383189</v>
      </c>
      <c r="D10" s="39">
        <v>47788599.25</v>
      </c>
      <c r="E10" s="39">
        <v>5134754.6999999993</v>
      </c>
      <c r="F10" s="39">
        <v>5057733.3840999994</v>
      </c>
      <c r="G10" s="39">
        <v>18234726.18</v>
      </c>
      <c r="H10" s="39">
        <v>1830711.8900000001</v>
      </c>
      <c r="I10" s="39">
        <v>-7316.79</v>
      </c>
      <c r="J10" s="39">
        <v>2151909</v>
      </c>
      <c r="K10" s="39">
        <v>338973.48</v>
      </c>
      <c r="L10" s="39">
        <v>3854532.99</v>
      </c>
      <c r="M10" s="39">
        <v>5134754.6999999993</v>
      </c>
      <c r="N10" s="39">
        <v>8025206</v>
      </c>
      <c r="O10" s="39">
        <v>-797209.17</v>
      </c>
      <c r="P10" s="6">
        <v>1154554.6600000001</v>
      </c>
      <c r="Q10" s="39">
        <v>85117.739999999991</v>
      </c>
      <c r="R10" s="39">
        <v>1362309.1099999999</v>
      </c>
      <c r="S10" s="39">
        <v>235937.27</v>
      </c>
    </row>
    <row r="11" spans="1:19" x14ac:dyDescent="0.25">
      <c r="A11" t="s">
        <v>39</v>
      </c>
      <c r="B11" s="8">
        <v>95229</v>
      </c>
      <c r="C11" s="8">
        <v>0</v>
      </c>
      <c r="D11" s="6">
        <v>9132.16</v>
      </c>
      <c r="E11" s="6">
        <v>802.41</v>
      </c>
      <c r="F11" s="6">
        <v>790.38</v>
      </c>
      <c r="G11" s="6">
        <v>1601.52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802.41</v>
      </c>
      <c r="N11" s="6">
        <v>393.88</v>
      </c>
      <c r="O11" s="6">
        <v>-143.24</v>
      </c>
      <c r="P11" s="6">
        <v>439.01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305231848</v>
      </c>
      <c r="C12" s="8">
        <v>305265422</v>
      </c>
      <c r="D12" s="6">
        <v>28728248.309999999</v>
      </c>
      <c r="E12" s="6">
        <v>2595001.2400000002</v>
      </c>
      <c r="F12" s="6">
        <v>2556076.2000000002</v>
      </c>
      <c r="G12" s="6">
        <v>8854216.5700000003</v>
      </c>
      <c r="H12" s="6">
        <v>799771.88</v>
      </c>
      <c r="I12" s="6">
        <v>-3691.91</v>
      </c>
      <c r="J12" s="6">
        <v>1061846.05</v>
      </c>
      <c r="K12" s="6">
        <v>159214.10999999999</v>
      </c>
      <c r="L12" s="6">
        <v>1646969.53</v>
      </c>
      <c r="M12" s="6">
        <v>2595001.2400000002</v>
      </c>
      <c r="N12" s="6">
        <v>3635772.98</v>
      </c>
      <c r="O12" s="6">
        <v>-343991.99</v>
      </c>
      <c r="P12" s="6">
        <v>1116155.1000000001</v>
      </c>
      <c r="Q12" s="6">
        <v>29871.71</v>
      </c>
      <c r="R12" s="6">
        <v>646051.77</v>
      </c>
      <c r="S12" s="6">
        <v>106247.34</v>
      </c>
    </row>
    <row r="13" spans="1:19" x14ac:dyDescent="0.25">
      <c r="A13" t="s">
        <v>69</v>
      </c>
      <c r="B13" s="8">
        <v>0</v>
      </c>
      <c r="C13" s="8">
        <v>0</v>
      </c>
      <c r="D13" s="6">
        <v>32815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310726</v>
      </c>
      <c r="C14" s="8">
        <v>310726</v>
      </c>
      <c r="D14" s="6">
        <v>26706.84</v>
      </c>
      <c r="E14" s="6">
        <v>2618.9499999999998</v>
      </c>
      <c r="F14" s="6">
        <v>2579.66</v>
      </c>
      <c r="G14" s="6">
        <v>5225.6499999999996</v>
      </c>
      <c r="H14" s="6">
        <v>295.52999999999997</v>
      </c>
      <c r="I14" s="6">
        <v>-3.7</v>
      </c>
      <c r="J14" s="6">
        <v>384.1</v>
      </c>
      <c r="K14" s="6">
        <v>56.55</v>
      </c>
      <c r="L14" s="6">
        <v>656.2</v>
      </c>
      <c r="M14" s="6">
        <v>2618.9499999999998</v>
      </c>
      <c r="N14" s="6">
        <v>1285.1199999999999</v>
      </c>
      <c r="O14" s="6">
        <v>-467.37</v>
      </c>
      <c r="P14" s="6">
        <v>1432.58</v>
      </c>
      <c r="Q14" s="6">
        <v>12.98</v>
      </c>
      <c r="R14" s="6">
        <v>1535</v>
      </c>
      <c r="S14" s="6">
        <v>38.659999999999997</v>
      </c>
    </row>
    <row r="15" spans="1:19" x14ac:dyDescent="0.25">
      <c r="A15" t="s">
        <v>42</v>
      </c>
      <c r="B15" s="8">
        <v>211096</v>
      </c>
      <c r="C15" s="8">
        <v>211096</v>
      </c>
      <c r="D15" s="6">
        <v>14411.81</v>
      </c>
      <c r="E15" s="6">
        <v>1778.73</v>
      </c>
      <c r="F15" s="6">
        <v>1752.06</v>
      </c>
      <c r="G15" s="6">
        <v>2824.77</v>
      </c>
      <c r="H15" s="6">
        <v>178.87</v>
      </c>
      <c r="I15" s="6">
        <v>-2.3199999999999998</v>
      </c>
      <c r="J15" s="6">
        <v>230.06</v>
      </c>
      <c r="K15" s="6">
        <v>33.35</v>
      </c>
      <c r="L15" s="6">
        <v>388.05</v>
      </c>
      <c r="M15" s="6">
        <v>1778.73</v>
      </c>
      <c r="N15" s="6">
        <v>774.26</v>
      </c>
      <c r="O15" s="6">
        <v>-580.12</v>
      </c>
      <c r="P15" s="6">
        <v>972.9</v>
      </c>
      <c r="Q15" s="6">
        <v>9.5500000000000007</v>
      </c>
      <c r="R15" s="6">
        <v>797.03</v>
      </c>
      <c r="S15" s="6">
        <v>23.14</v>
      </c>
    </row>
    <row r="16" spans="1:19" x14ac:dyDescent="0.25">
      <c r="A16" t="s">
        <v>43</v>
      </c>
      <c r="B16" s="8">
        <v>204970</v>
      </c>
      <c r="C16" s="8">
        <v>204970</v>
      </c>
      <c r="D16" s="6">
        <v>32236.29</v>
      </c>
      <c r="E16" s="6">
        <v>1727.04</v>
      </c>
      <c r="F16" s="6">
        <v>1701.14</v>
      </c>
      <c r="G16" s="6">
        <v>8003.4</v>
      </c>
      <c r="H16" s="6">
        <v>708.89</v>
      </c>
      <c r="I16" s="6">
        <v>-0.86</v>
      </c>
      <c r="J16" s="6">
        <v>917.62</v>
      </c>
      <c r="K16" s="6">
        <v>141.51</v>
      </c>
      <c r="L16" s="6">
        <v>1531.31</v>
      </c>
      <c r="M16" s="6">
        <v>1727.04</v>
      </c>
      <c r="N16" s="6">
        <v>3120.33</v>
      </c>
      <c r="O16" s="6">
        <v>-381.04</v>
      </c>
      <c r="P16" s="6">
        <v>946.25</v>
      </c>
      <c r="Q16" s="6">
        <v>28.53</v>
      </c>
      <c r="R16" s="6">
        <v>898.21</v>
      </c>
      <c r="S16" s="6">
        <v>92.65</v>
      </c>
    </row>
    <row r="17" spans="1:19" x14ac:dyDescent="0.25">
      <c r="A17" t="s">
        <v>44</v>
      </c>
      <c r="B17" s="8">
        <v>581687879</v>
      </c>
      <c r="C17" s="8">
        <v>581624607</v>
      </c>
      <c r="D17" s="6">
        <v>67786327.390000001</v>
      </c>
      <c r="E17" s="6">
        <v>4901695.3099999996</v>
      </c>
      <c r="F17" s="6">
        <v>4828169.97</v>
      </c>
      <c r="G17" s="6">
        <v>19205679.260000002</v>
      </c>
      <c r="H17" s="6">
        <v>1678252.41</v>
      </c>
      <c r="I17" s="6">
        <v>-6912.98</v>
      </c>
      <c r="J17" s="6">
        <v>2210603.17</v>
      </c>
      <c r="K17" s="6">
        <v>335672.56</v>
      </c>
      <c r="L17" s="6">
        <v>3728233.85</v>
      </c>
      <c r="M17" s="6">
        <v>4901572.05</v>
      </c>
      <c r="N17" s="6">
        <v>8305186.7599999998</v>
      </c>
      <c r="O17" s="6">
        <v>-1118557.06</v>
      </c>
      <c r="P17" s="6">
        <v>1394386.55</v>
      </c>
      <c r="Q17" s="6">
        <v>86660.05</v>
      </c>
      <c r="R17" s="6">
        <v>2369957.66</v>
      </c>
      <c r="S17" s="6">
        <v>222196.29</v>
      </c>
    </row>
    <row r="18" spans="1:19" x14ac:dyDescent="0.25">
      <c r="A18" t="s">
        <v>45</v>
      </c>
      <c r="B18" s="8">
        <v>3107612</v>
      </c>
      <c r="C18" s="8">
        <v>0</v>
      </c>
      <c r="D18" s="6">
        <v>560877.29</v>
      </c>
      <c r="E18" s="6">
        <v>26170.5</v>
      </c>
      <c r="F18" s="6">
        <v>25777.94</v>
      </c>
      <c r="G18" s="6">
        <v>38260.07</v>
      </c>
      <c r="H18" s="6">
        <v>3080</v>
      </c>
      <c r="I18" s="6">
        <v>-36.26</v>
      </c>
      <c r="J18" s="6">
        <v>3953.06</v>
      </c>
      <c r="K18" s="6">
        <v>637.01</v>
      </c>
      <c r="L18" s="6">
        <v>6716.31</v>
      </c>
      <c r="M18" s="6">
        <v>26170.5</v>
      </c>
      <c r="N18" s="6">
        <v>13284.32</v>
      </c>
      <c r="O18" s="6">
        <v>-17720.07</v>
      </c>
      <c r="P18" s="6">
        <v>14314.27</v>
      </c>
      <c r="Q18" s="6">
        <v>136.66999999999999</v>
      </c>
      <c r="R18" s="6">
        <v>13492.93</v>
      </c>
      <c r="S18" s="6">
        <v>401.83</v>
      </c>
    </row>
    <row r="19" spans="1:19" x14ac:dyDescent="0.25">
      <c r="A19" t="s">
        <v>46</v>
      </c>
      <c r="B19" s="8">
        <v>529692</v>
      </c>
      <c r="C19" s="8">
        <v>0</v>
      </c>
      <c r="D19" s="6">
        <v>54946.42</v>
      </c>
      <c r="E19" s="6">
        <v>4470.63</v>
      </c>
      <c r="F19" s="6">
        <v>4403.57</v>
      </c>
      <c r="G19" s="6">
        <v>20655.48</v>
      </c>
      <c r="H19" s="6">
        <v>1844.41</v>
      </c>
      <c r="I19" s="6">
        <v>0</v>
      </c>
      <c r="J19" s="6">
        <v>2355.65</v>
      </c>
      <c r="K19" s="6">
        <v>370.68</v>
      </c>
      <c r="L19" s="6">
        <v>3950.32</v>
      </c>
      <c r="M19" s="6">
        <v>4470.63</v>
      </c>
      <c r="N19" s="6">
        <v>8077.04</v>
      </c>
      <c r="O19" s="6">
        <v>-982.43</v>
      </c>
      <c r="P19" s="6">
        <v>2419.7799999999997</v>
      </c>
      <c r="Q19" s="6">
        <v>67.150000000000006</v>
      </c>
      <c r="R19" s="6">
        <v>2329.2399999999998</v>
      </c>
      <c r="S19" s="6">
        <v>223.64</v>
      </c>
    </row>
    <row r="20" spans="1:19" x14ac:dyDescent="0.25">
      <c r="A20" t="s">
        <v>47</v>
      </c>
      <c r="B20" s="8">
        <v>8332105</v>
      </c>
      <c r="C20" s="8">
        <v>706792</v>
      </c>
      <c r="D20" s="6">
        <v>544555.67000000004</v>
      </c>
      <c r="E20" s="6">
        <v>70281.55</v>
      </c>
      <c r="F20" s="6">
        <v>69227.33</v>
      </c>
      <c r="G20" s="6">
        <v>110643.19</v>
      </c>
      <c r="H20" s="6">
        <v>7016.19</v>
      </c>
      <c r="I20" s="6">
        <v>-43.18</v>
      </c>
      <c r="J20" s="6">
        <v>9052.44</v>
      </c>
      <c r="K20" s="6">
        <v>1406.9</v>
      </c>
      <c r="L20" s="6">
        <v>15298.87</v>
      </c>
      <c r="M20" s="6">
        <v>70281.55</v>
      </c>
      <c r="N20" s="6">
        <v>30526.400000000001</v>
      </c>
      <c r="O20" s="6">
        <v>-22903.16</v>
      </c>
      <c r="P20" s="6">
        <v>37818.550000000003</v>
      </c>
      <c r="Q20" s="6">
        <v>271.5</v>
      </c>
      <c r="R20" s="6">
        <v>31352.48</v>
      </c>
      <c r="S20" s="6">
        <v>846.2</v>
      </c>
    </row>
    <row r="21" spans="1:19" x14ac:dyDescent="0.25">
      <c r="P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18.3</v>
      </c>
      <c r="E22" s="6">
        <v>2.0299999999999998</v>
      </c>
      <c r="F22" s="6">
        <v>2</v>
      </c>
      <c r="G22" s="6">
        <v>9.3800000000000008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2.0299999999999998</v>
      </c>
      <c r="N22" s="6">
        <v>3.67</v>
      </c>
      <c r="O22" s="6">
        <v>-0.44</v>
      </c>
      <c r="P22" s="6">
        <v>1.1399999999999999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11682832</v>
      </c>
      <c r="C23" s="8">
        <v>11682832</v>
      </c>
      <c r="D23" s="6">
        <v>946666.2</v>
      </c>
      <c r="E23" s="6">
        <v>98624.14</v>
      </c>
      <c r="F23" s="6">
        <v>97144.78</v>
      </c>
      <c r="G23" s="6">
        <v>284309.71999999997</v>
      </c>
      <c r="H23" s="6">
        <v>23491.14</v>
      </c>
      <c r="I23" s="6">
        <v>-139.77000000000001</v>
      </c>
      <c r="J23" s="6">
        <v>30596.32</v>
      </c>
      <c r="K23" s="6">
        <v>4634.97</v>
      </c>
      <c r="L23" s="6">
        <v>51711.32</v>
      </c>
      <c r="M23" s="6">
        <v>98624.14</v>
      </c>
      <c r="N23" s="6">
        <v>105799.31</v>
      </c>
      <c r="O23" s="6">
        <v>-12254.94</v>
      </c>
      <c r="P23" s="6">
        <v>51244.9</v>
      </c>
      <c r="Q23" s="6">
        <v>1076.5899999999999</v>
      </c>
      <c r="R23" s="6">
        <v>25059.759999999998</v>
      </c>
      <c r="S23" s="6">
        <v>3090.12</v>
      </c>
    </row>
    <row r="24" spans="1:19" x14ac:dyDescent="0.25">
      <c r="A24" t="s">
        <v>82</v>
      </c>
      <c r="B24" s="8">
        <v>33415</v>
      </c>
      <c r="C24" s="8">
        <v>12034</v>
      </c>
      <c r="D24" s="6">
        <v>2186.94</v>
      </c>
      <c r="E24" s="6">
        <v>277.95</v>
      </c>
      <c r="F24" s="6">
        <v>273.77</v>
      </c>
      <c r="G24" s="6">
        <v>445.37</v>
      </c>
      <c r="H24" s="6">
        <v>28.05</v>
      </c>
      <c r="I24" s="6">
        <v>-0.12</v>
      </c>
      <c r="J24" s="6">
        <v>38.799999999999997</v>
      </c>
      <c r="K24" s="6">
        <v>3.1</v>
      </c>
      <c r="L24" s="6">
        <v>60.18</v>
      </c>
      <c r="M24" s="6">
        <v>277.95</v>
      </c>
      <c r="N24" s="6">
        <v>120.05</v>
      </c>
      <c r="O24" s="6">
        <v>-90.9</v>
      </c>
      <c r="P24" s="6">
        <v>156.61000000000001</v>
      </c>
      <c r="Q24" s="6">
        <v>0.49</v>
      </c>
      <c r="R24" s="6">
        <v>127.12</v>
      </c>
      <c r="S24" s="6">
        <v>1.99</v>
      </c>
    </row>
    <row r="25" spans="1:19" x14ac:dyDescent="0.25">
      <c r="A25" s="16" t="s">
        <v>51</v>
      </c>
      <c r="B25" s="8">
        <v>96562640</v>
      </c>
      <c r="C25" s="8">
        <v>96562640</v>
      </c>
      <c r="D25" s="6">
        <v>2864330.25</v>
      </c>
      <c r="E25" s="6">
        <v>813636.81</v>
      </c>
      <c r="F25" s="6">
        <v>801432.26</v>
      </c>
      <c r="G25" s="6">
        <v>281817.21999999997</v>
      </c>
      <c r="H25" s="6">
        <v>27475.200000000001</v>
      </c>
      <c r="I25" s="6">
        <v>-1158.75</v>
      </c>
      <c r="J25" s="6">
        <v>35691.839999999997</v>
      </c>
      <c r="K25" s="6">
        <v>5533.92</v>
      </c>
      <c r="L25" s="6">
        <v>59214.239999999998</v>
      </c>
      <c r="M25" s="6">
        <v>813636.81</v>
      </c>
      <c r="N25" s="6">
        <v>120774.24</v>
      </c>
      <c r="O25" s="6">
        <v>-21726.59</v>
      </c>
      <c r="P25" s="6">
        <v>3240</v>
      </c>
      <c r="Q25" s="6">
        <v>1801.44</v>
      </c>
      <c r="R25" s="6">
        <v>47381.760000000002</v>
      </c>
      <c r="S25" s="6">
        <v>3589.92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150260.66</v>
      </c>
      <c r="E26" s="6">
        <v>0</v>
      </c>
      <c r="F26" s="6">
        <v>0</v>
      </c>
      <c r="G26" s="6">
        <v>20900.66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20900.66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7440000</v>
      </c>
      <c r="C28" s="8">
        <v>7440000</v>
      </c>
      <c r="D28" s="6">
        <v>415619.76</v>
      </c>
      <c r="E28" s="6">
        <v>62689.440000000002</v>
      </c>
      <c r="F28" s="6">
        <v>61749.1</v>
      </c>
      <c r="G28" s="6">
        <v>104740.32</v>
      </c>
      <c r="H28" s="6">
        <v>10892.16</v>
      </c>
      <c r="I28" s="6">
        <v>-89.28</v>
      </c>
      <c r="J28" s="6">
        <v>15452.88</v>
      </c>
      <c r="K28" s="6">
        <v>2403.12</v>
      </c>
      <c r="L28" s="6">
        <v>21159.360000000001</v>
      </c>
      <c r="M28" s="6">
        <v>62689.440000000002</v>
      </c>
      <c r="N28" s="6">
        <v>52340.4</v>
      </c>
      <c r="O28" s="6">
        <v>-4039.92</v>
      </c>
      <c r="P28" s="6">
        <v>1860</v>
      </c>
      <c r="Q28" s="6">
        <v>357.12</v>
      </c>
      <c r="R28" s="6">
        <v>2856.96</v>
      </c>
      <c r="S28" s="6">
        <v>1547.52</v>
      </c>
    </row>
    <row r="29" spans="1:19" x14ac:dyDescent="0.25">
      <c r="A29" s="16" t="s">
        <v>55</v>
      </c>
      <c r="B29" s="8">
        <v>10031122</v>
      </c>
      <c r="C29" s="8">
        <v>10031122</v>
      </c>
      <c r="D29" s="6">
        <v>397891.09</v>
      </c>
      <c r="E29" s="6">
        <v>0</v>
      </c>
      <c r="F29" s="6">
        <v>0</v>
      </c>
      <c r="G29" s="6">
        <v>141338.49</v>
      </c>
      <c r="H29" s="6">
        <v>14685.56</v>
      </c>
      <c r="I29" s="6">
        <v>0</v>
      </c>
      <c r="J29" s="6">
        <v>20834.64</v>
      </c>
      <c r="K29" s="6">
        <v>3240.05</v>
      </c>
      <c r="L29" s="6">
        <v>28528.51</v>
      </c>
      <c r="M29" s="6">
        <v>0</v>
      </c>
      <c r="N29" s="6">
        <v>70568.94</v>
      </c>
      <c r="O29" s="6">
        <v>-5446.9</v>
      </c>
      <c r="P29" s="6">
        <v>2507.7800000000002</v>
      </c>
      <c r="Q29" s="6">
        <v>481.49</v>
      </c>
      <c r="R29" s="6">
        <v>3851.95</v>
      </c>
      <c r="S29" s="6">
        <v>2086.4699999999998</v>
      </c>
    </row>
    <row r="30" spans="1:19" x14ac:dyDescent="0.25">
      <c r="A30" s="16" t="s">
        <v>56</v>
      </c>
      <c r="B30" s="8">
        <v>8475120</v>
      </c>
      <c r="C30" s="8">
        <v>8475120</v>
      </c>
      <c r="D30" s="6">
        <v>283416.78999999998</v>
      </c>
      <c r="E30" s="6">
        <v>0</v>
      </c>
      <c r="F30" s="6">
        <v>0</v>
      </c>
      <c r="G30" s="6">
        <v>36790.5</v>
      </c>
      <c r="H30" s="6">
        <v>0</v>
      </c>
      <c r="I30" s="6">
        <v>0</v>
      </c>
      <c r="J30" s="6">
        <v>29908.7</v>
      </c>
      <c r="K30" s="6">
        <v>4763.0200000000004</v>
      </c>
      <c r="L30" s="6">
        <v>0</v>
      </c>
      <c r="M30" s="6">
        <v>0</v>
      </c>
      <c r="N30" s="6">
        <v>0</v>
      </c>
      <c r="O30" s="6">
        <v>0</v>
      </c>
      <c r="P30" s="6">
        <v>2118.7800000000002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32352480</v>
      </c>
      <c r="C31" s="8">
        <v>32352480</v>
      </c>
      <c r="D31" s="6">
        <v>1881244.85</v>
      </c>
      <c r="E31" s="6">
        <v>272602</v>
      </c>
      <c r="F31" s="6">
        <v>268512.96999999997</v>
      </c>
      <c r="G31" s="6">
        <v>713298.41</v>
      </c>
      <c r="H31" s="6">
        <v>78431.44</v>
      </c>
      <c r="I31" s="6">
        <v>-388.23</v>
      </c>
      <c r="J31" s="6">
        <v>114171.9</v>
      </c>
      <c r="K31" s="6">
        <v>18182.09</v>
      </c>
      <c r="L31" s="6">
        <v>166863.73000000001</v>
      </c>
      <c r="M31" s="6">
        <v>272602</v>
      </c>
      <c r="N31" s="6">
        <v>343841.71</v>
      </c>
      <c r="O31" s="6">
        <v>-42284.69</v>
      </c>
      <c r="P31" s="6">
        <v>8088.12</v>
      </c>
      <c r="Q31" s="6">
        <v>3677.56</v>
      </c>
      <c r="R31" s="6">
        <v>12521.2</v>
      </c>
      <c r="S31" s="6">
        <v>10193.58</v>
      </c>
    </row>
    <row r="32" spans="1:19" x14ac:dyDescent="0.25">
      <c r="A32" s="16" t="s">
        <v>58</v>
      </c>
      <c r="B32" s="8">
        <v>14471462</v>
      </c>
      <c r="C32" s="8">
        <v>14471462</v>
      </c>
      <c r="D32" s="6">
        <v>944230.05</v>
      </c>
      <c r="E32" s="6">
        <v>121936.54</v>
      </c>
      <c r="F32" s="6">
        <v>120107.49</v>
      </c>
      <c r="G32" s="6">
        <v>321872.34000000003</v>
      </c>
      <c r="H32" s="6">
        <v>33787.1</v>
      </c>
      <c r="I32" s="6">
        <v>-173.66</v>
      </c>
      <c r="J32" s="6">
        <v>51069.79</v>
      </c>
      <c r="K32" s="6">
        <v>8132.96</v>
      </c>
      <c r="L32" s="6">
        <v>71882.42</v>
      </c>
      <c r="M32" s="6">
        <v>121936.54</v>
      </c>
      <c r="N32" s="6">
        <v>148121.91</v>
      </c>
      <c r="O32" s="6">
        <v>-18914.2</v>
      </c>
      <c r="P32" s="6">
        <v>3617.87</v>
      </c>
      <c r="Q32" s="6">
        <v>1584.24</v>
      </c>
      <c r="R32" s="6">
        <v>18372.669999999998</v>
      </c>
      <c r="S32" s="6">
        <v>4391.24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1753475326</v>
      </c>
      <c r="C34" s="19">
        <f t="shared" si="0"/>
        <v>1741668145</v>
      </c>
      <c r="D34" s="20">
        <f t="shared" si="0"/>
        <v>162423450.49999997</v>
      </c>
      <c r="E34" s="20">
        <f t="shared" si="0"/>
        <v>14640353.08</v>
      </c>
      <c r="F34" s="20">
        <f t="shared" si="0"/>
        <v>14420747.844099997</v>
      </c>
      <c r="G34" s="20">
        <f t="shared" si="0"/>
        <v>50973926.809999987</v>
      </c>
      <c r="H34" s="20">
        <f t="shared" si="0"/>
        <v>4736725.4300000006</v>
      </c>
      <c r="I34" s="20">
        <f t="shared" si="0"/>
        <v>-20679.939999999999</v>
      </c>
      <c r="J34" s="20">
        <f t="shared" si="0"/>
        <v>6036030.5200000005</v>
      </c>
      <c r="K34" s="20">
        <f t="shared" si="0"/>
        <v>930700.91</v>
      </c>
      <c r="L34" s="20">
        <f t="shared" si="0"/>
        <v>10140696.959999999</v>
      </c>
      <c r="M34" s="20">
        <f t="shared" si="0"/>
        <v>14640229.82</v>
      </c>
      <c r="N34" s="20">
        <f t="shared" si="0"/>
        <v>21922590.379999999</v>
      </c>
      <c r="O34" s="20">
        <f t="shared" si="0"/>
        <v>-2542337.1300000004</v>
      </c>
      <c r="P34" s="20">
        <f t="shared" si="0"/>
        <v>4107085.06</v>
      </c>
      <c r="Q34" s="20">
        <f t="shared" si="0"/>
        <v>222185.61</v>
      </c>
      <c r="R34" s="20">
        <f t="shared" si="0"/>
        <v>4820259.0999999996</v>
      </c>
      <c r="S34" s="20">
        <f t="shared" si="0"/>
        <v>620669.9099999998</v>
      </c>
    </row>
  </sheetData>
  <pageMargins left="0.7" right="0.7" top="0.75" bottom="0.75" header="0.3" footer="0.3"/>
  <pageSetup scale="4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82D41-ABA6-4AF6-A6FA-CB0BF3296079}">
  <sheetPr>
    <pageSetUpPr fitToPage="1"/>
  </sheetPr>
  <dimension ref="A1:U34"/>
  <sheetViews>
    <sheetView topLeftCell="J1" zoomScaleNormal="100" workbookViewId="0">
      <selection activeCell="S2" sqref="S2"/>
    </sheetView>
  </sheetViews>
  <sheetFormatPr defaultRowHeight="15" x14ac:dyDescent="0.25"/>
  <cols>
    <col min="1" max="1" width="30.425781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5.85546875" style="6" customWidth="1"/>
    <col min="14" max="14" width="15.140625" style="6" bestFit="1" customWidth="1"/>
    <col min="15" max="15" width="17" style="6" bestFit="1" customWidth="1"/>
    <col min="16" max="16" width="13.42578125" style="6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  <col min="20" max="33" width="8.7109375" customWidth="1"/>
  </cols>
  <sheetData>
    <row r="1" spans="1:21" x14ac:dyDescent="0.25">
      <c r="A1" s="3" t="s">
        <v>101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21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134</v>
      </c>
    </row>
    <row r="4" spans="1:21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1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</row>
    <row r="6" spans="1:21" x14ac:dyDescent="0.25">
      <c r="A6" t="s">
        <v>80</v>
      </c>
      <c r="B6" s="8">
        <v>0</v>
      </c>
      <c r="C6" s="8">
        <v>0</v>
      </c>
      <c r="D6" s="6">
        <v>2100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21" x14ac:dyDescent="0.25">
      <c r="A7" t="s">
        <v>35</v>
      </c>
      <c r="B7" s="8">
        <v>78402858</v>
      </c>
      <c r="C7" s="8">
        <v>78402159</v>
      </c>
      <c r="D7" s="6">
        <v>9088833.5600000005</v>
      </c>
      <c r="E7" s="6">
        <v>661407.16</v>
      </c>
      <c r="F7" s="6">
        <v>651486.06000000006</v>
      </c>
      <c r="G7" s="6">
        <v>3216853.57</v>
      </c>
      <c r="H7" s="6">
        <v>281396.93</v>
      </c>
      <c r="I7" s="6">
        <v>-911.72</v>
      </c>
      <c r="J7" s="6">
        <v>369699.39</v>
      </c>
      <c r="K7" s="6">
        <v>58876.74</v>
      </c>
      <c r="L7" s="6">
        <v>601182.6</v>
      </c>
      <c r="M7" s="6">
        <v>661407.16</v>
      </c>
      <c r="N7" s="6">
        <v>1316726.03</v>
      </c>
      <c r="O7" s="6">
        <v>-171759.57</v>
      </c>
      <c r="P7" s="6">
        <v>361103.03</v>
      </c>
      <c r="Q7" s="6">
        <v>13731.27</v>
      </c>
      <c r="R7" s="6">
        <v>349763.02</v>
      </c>
      <c r="S7" s="6">
        <v>37045.85</v>
      </c>
    </row>
    <row r="8" spans="1:21" x14ac:dyDescent="0.25">
      <c r="A8" t="s">
        <v>36</v>
      </c>
      <c r="B8" s="8">
        <v>40118</v>
      </c>
      <c r="C8" s="8">
        <v>0</v>
      </c>
      <c r="D8" s="6">
        <v>5493.6</v>
      </c>
      <c r="E8" s="6">
        <v>334.9</v>
      </c>
      <c r="F8" s="6">
        <v>329.88</v>
      </c>
      <c r="G8" s="6">
        <v>1577.92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334.9</v>
      </c>
      <c r="N8" s="6">
        <v>613.39</v>
      </c>
      <c r="O8" s="6">
        <v>-72.88</v>
      </c>
      <c r="P8" s="6">
        <v>188.74</v>
      </c>
      <c r="Q8" s="6">
        <v>6.6</v>
      </c>
      <c r="R8" s="6">
        <v>175.77</v>
      </c>
      <c r="S8" s="6">
        <v>16.47</v>
      </c>
    </row>
    <row r="9" spans="1:21" x14ac:dyDescent="0.25">
      <c r="A9" t="s">
        <v>37</v>
      </c>
      <c r="B9" s="8">
        <v>1220</v>
      </c>
      <c r="C9" s="8">
        <v>0</v>
      </c>
      <c r="D9" s="6">
        <v>132.05000000000001</v>
      </c>
      <c r="E9" s="6">
        <v>10.28</v>
      </c>
      <c r="F9" s="6">
        <v>10.130000000000001</v>
      </c>
      <c r="G9" s="6">
        <v>20.57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10.28</v>
      </c>
      <c r="N9" s="6">
        <v>5.04</v>
      </c>
      <c r="O9" s="6">
        <v>-1.77</v>
      </c>
      <c r="P9" s="6">
        <v>5.6199999999999992</v>
      </c>
      <c r="Q9" s="6">
        <v>0.05</v>
      </c>
      <c r="R9" s="6">
        <v>6.03</v>
      </c>
      <c r="S9" s="6">
        <v>0.15</v>
      </c>
    </row>
    <row r="10" spans="1:21" s="26" customFormat="1" x14ac:dyDescent="0.25">
      <c r="A10" s="26" t="s">
        <v>38</v>
      </c>
      <c r="B10" s="38">
        <v>738052003</v>
      </c>
      <c r="C10" s="38">
        <v>737622828</v>
      </c>
      <c r="D10" s="39">
        <v>56753771.619999997</v>
      </c>
      <c r="E10" s="39">
        <v>6221982.3200000003</v>
      </c>
      <c r="F10" s="39">
        <v>6128652.5858000005</v>
      </c>
      <c r="G10" s="39">
        <v>21241986.259999998</v>
      </c>
      <c r="H10" s="39">
        <v>2124053.54</v>
      </c>
      <c r="I10" s="39">
        <v>-8856.7100000000009</v>
      </c>
      <c r="J10" s="39">
        <v>2604620.3000000003</v>
      </c>
      <c r="K10" s="39">
        <v>414935.17</v>
      </c>
      <c r="L10" s="39">
        <v>4522132.97</v>
      </c>
      <c r="M10" s="39">
        <v>6221982.3200000003</v>
      </c>
      <c r="N10" s="39">
        <v>9311807.3200000003</v>
      </c>
      <c r="O10" s="39">
        <v>-1031274.3899999999</v>
      </c>
      <c r="P10" s="6">
        <v>1329507.27</v>
      </c>
      <c r="Q10" s="39">
        <v>99663.47</v>
      </c>
      <c r="R10" s="39">
        <v>1599142.98</v>
      </c>
      <c r="S10" s="39">
        <v>276254.34000000003</v>
      </c>
    </row>
    <row r="11" spans="1:21" x14ac:dyDescent="0.25">
      <c r="A11" t="s">
        <v>39</v>
      </c>
      <c r="B11" s="8">
        <v>95229</v>
      </c>
      <c r="C11" s="8">
        <v>0</v>
      </c>
      <c r="D11" s="6">
        <v>9136.7099999999991</v>
      </c>
      <c r="E11" s="6">
        <v>802.41</v>
      </c>
      <c r="F11" s="6">
        <v>790.38</v>
      </c>
      <c r="G11" s="6">
        <v>1606.07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802.41</v>
      </c>
      <c r="N11" s="6">
        <v>393.88</v>
      </c>
      <c r="O11" s="6">
        <v>-138.69</v>
      </c>
      <c r="P11" s="6">
        <v>439.01</v>
      </c>
      <c r="Q11" s="6">
        <v>4.0199999999999996</v>
      </c>
      <c r="R11" s="6">
        <v>470.46</v>
      </c>
      <c r="S11" s="6">
        <v>11.8</v>
      </c>
    </row>
    <row r="12" spans="1:21" x14ac:dyDescent="0.25">
      <c r="A12" t="s">
        <v>40</v>
      </c>
      <c r="B12" s="8">
        <v>379237493</v>
      </c>
      <c r="C12" s="8">
        <v>379528204</v>
      </c>
      <c r="D12" s="6">
        <v>35288114.380000003</v>
      </c>
      <c r="E12" s="6">
        <v>3221585.9199999999</v>
      </c>
      <c r="F12" s="6">
        <v>3173262.07</v>
      </c>
      <c r="G12" s="6">
        <v>11027554.73</v>
      </c>
      <c r="H12" s="6">
        <v>992588.41</v>
      </c>
      <c r="I12" s="6">
        <v>-4583.5600000000004</v>
      </c>
      <c r="J12" s="6">
        <v>1317890.19</v>
      </c>
      <c r="K12" s="6">
        <v>197606.44</v>
      </c>
      <c r="L12" s="6">
        <v>2044032.23</v>
      </c>
      <c r="M12" s="6">
        <v>3221585.9199999999</v>
      </c>
      <c r="N12" s="6">
        <v>4512322.4400000004</v>
      </c>
      <c r="O12" s="6">
        <v>-404410.13</v>
      </c>
      <c r="P12" s="6">
        <v>1396041.6</v>
      </c>
      <c r="Q12" s="6">
        <v>37073.06</v>
      </c>
      <c r="R12" s="6">
        <v>807133.31</v>
      </c>
      <c r="S12" s="6">
        <v>131860.74</v>
      </c>
    </row>
    <row r="13" spans="1:21" x14ac:dyDescent="0.25">
      <c r="A13" t="s">
        <v>69</v>
      </c>
      <c r="B13" s="8">
        <v>0</v>
      </c>
      <c r="C13" s="8">
        <v>0</v>
      </c>
      <c r="D13" s="6">
        <v>33025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21" x14ac:dyDescent="0.25">
      <c r="A14" t="s">
        <v>41</v>
      </c>
      <c r="B14" s="8">
        <v>277783</v>
      </c>
      <c r="C14" s="8">
        <v>277783</v>
      </c>
      <c r="D14" s="6">
        <v>24243.75</v>
      </c>
      <c r="E14" s="6">
        <v>2338.2600000000002</v>
      </c>
      <c r="F14" s="6">
        <v>2303.19</v>
      </c>
      <c r="G14" s="6">
        <v>4684.8599999999997</v>
      </c>
      <c r="H14" s="6">
        <v>264.2</v>
      </c>
      <c r="I14" s="6">
        <v>-3.25</v>
      </c>
      <c r="J14" s="6">
        <v>343.32</v>
      </c>
      <c r="K14" s="6">
        <v>50.6</v>
      </c>
      <c r="L14" s="6">
        <v>586.69000000000005</v>
      </c>
      <c r="M14" s="6">
        <v>2338.2600000000002</v>
      </c>
      <c r="N14" s="6">
        <v>1148.9000000000001</v>
      </c>
      <c r="O14" s="6">
        <v>-404.27</v>
      </c>
      <c r="P14" s="6">
        <v>1280.23</v>
      </c>
      <c r="Q14" s="6">
        <v>11.63</v>
      </c>
      <c r="R14" s="6">
        <v>1372.24</v>
      </c>
      <c r="S14" s="6">
        <v>34.57</v>
      </c>
    </row>
    <row r="15" spans="1:21" x14ac:dyDescent="0.25">
      <c r="A15" t="s">
        <v>42</v>
      </c>
      <c r="B15" s="8">
        <v>202598</v>
      </c>
      <c r="C15" s="8">
        <v>202598</v>
      </c>
      <c r="D15" s="6">
        <v>13938.55</v>
      </c>
      <c r="E15" s="6">
        <v>1707.13</v>
      </c>
      <c r="F15" s="6">
        <v>1681.53</v>
      </c>
      <c r="G15" s="6">
        <v>2682.34</v>
      </c>
      <c r="H15" s="6">
        <v>171.66</v>
      </c>
      <c r="I15" s="6">
        <v>-2.1</v>
      </c>
      <c r="J15" s="6">
        <v>220.81</v>
      </c>
      <c r="K15" s="6">
        <v>32.020000000000003</v>
      </c>
      <c r="L15" s="6">
        <v>372.33</v>
      </c>
      <c r="M15" s="6">
        <v>1707.13</v>
      </c>
      <c r="N15" s="6">
        <v>743.04</v>
      </c>
      <c r="O15" s="6">
        <v>-584.73</v>
      </c>
      <c r="P15" s="6">
        <v>932.87</v>
      </c>
      <c r="Q15" s="6">
        <v>9.17</v>
      </c>
      <c r="R15" s="6">
        <v>765.08</v>
      </c>
      <c r="S15" s="6">
        <v>22.19</v>
      </c>
    </row>
    <row r="16" spans="1:21" x14ac:dyDescent="0.25">
      <c r="A16" t="s">
        <v>43</v>
      </c>
      <c r="B16" s="8">
        <v>224014</v>
      </c>
      <c r="C16" s="8">
        <v>224014</v>
      </c>
      <c r="D16" s="6">
        <v>34273.85</v>
      </c>
      <c r="E16" s="6">
        <v>1893.74</v>
      </c>
      <c r="F16" s="6">
        <v>1865.34</v>
      </c>
      <c r="G16" s="6">
        <v>8747.84</v>
      </c>
      <c r="H16" s="6">
        <v>774.66</v>
      </c>
      <c r="I16" s="6">
        <v>-1.03</v>
      </c>
      <c r="J16" s="6">
        <v>1003.12</v>
      </c>
      <c r="K16" s="6">
        <v>154.53</v>
      </c>
      <c r="L16" s="6">
        <v>1673.85</v>
      </c>
      <c r="M16" s="6">
        <v>1893.74</v>
      </c>
      <c r="N16" s="6">
        <v>3410.42</v>
      </c>
      <c r="O16" s="6">
        <v>-416.18</v>
      </c>
      <c r="P16" s="6">
        <v>1034.1599999999999</v>
      </c>
      <c r="Q16" s="6">
        <v>31.33</v>
      </c>
      <c r="R16" s="6">
        <v>981.72</v>
      </c>
      <c r="S16" s="6">
        <v>101.26</v>
      </c>
      <c r="U16" s="6"/>
    </row>
    <row r="17" spans="1:19" x14ac:dyDescent="0.25">
      <c r="A17" t="s">
        <v>44</v>
      </c>
      <c r="B17" s="8">
        <v>703219563</v>
      </c>
      <c r="C17" s="8">
        <v>703207505</v>
      </c>
      <c r="D17" s="6">
        <v>78675386.019999996</v>
      </c>
      <c r="E17" s="6">
        <v>5926385.4699999997</v>
      </c>
      <c r="F17" s="6">
        <v>5837489.7400000002</v>
      </c>
      <c r="G17" s="6">
        <v>23220302.73</v>
      </c>
      <c r="H17" s="6">
        <v>2029082.28</v>
      </c>
      <c r="I17" s="6">
        <v>-8397.19</v>
      </c>
      <c r="J17" s="6">
        <v>2672682.11</v>
      </c>
      <c r="K17" s="6">
        <v>405831.96</v>
      </c>
      <c r="L17" s="6">
        <v>4507564.46</v>
      </c>
      <c r="M17" s="6">
        <v>5926385.4699999997</v>
      </c>
      <c r="N17" s="6">
        <v>10041269.560000001</v>
      </c>
      <c r="O17" s="6">
        <v>-1352388.39</v>
      </c>
      <c r="P17" s="6">
        <v>1685868.77</v>
      </c>
      <c r="Q17" s="6">
        <v>104780.45</v>
      </c>
      <c r="R17" s="6">
        <v>2865361.49</v>
      </c>
      <c r="S17" s="6">
        <v>268647.23</v>
      </c>
    </row>
    <row r="18" spans="1:19" x14ac:dyDescent="0.25">
      <c r="A18" t="s">
        <v>45</v>
      </c>
      <c r="B18" s="8">
        <v>3113441</v>
      </c>
      <c r="C18" s="8">
        <v>0</v>
      </c>
      <c r="D18" s="6">
        <v>561575.68000000005</v>
      </c>
      <c r="E18" s="6">
        <v>26326.31</v>
      </c>
      <c r="F18" s="6">
        <v>25931.42</v>
      </c>
      <c r="G18" s="6">
        <v>37376.51</v>
      </c>
      <c r="H18" s="6">
        <v>3085.74</v>
      </c>
      <c r="I18" s="6">
        <v>-36.299999999999997</v>
      </c>
      <c r="J18" s="6">
        <v>3960.42</v>
      </c>
      <c r="K18" s="6">
        <v>638.20000000000005</v>
      </c>
      <c r="L18" s="6">
        <v>6728.97</v>
      </c>
      <c r="M18" s="6">
        <v>26326.31</v>
      </c>
      <c r="N18" s="6">
        <v>13309.28</v>
      </c>
      <c r="O18" s="6">
        <v>-18711.91</v>
      </c>
      <c r="P18" s="6">
        <v>14344.150000000001</v>
      </c>
      <c r="Q18" s="6">
        <v>136.94</v>
      </c>
      <c r="R18" s="6">
        <v>13518.41</v>
      </c>
      <c r="S18" s="6">
        <v>402.61</v>
      </c>
    </row>
    <row r="19" spans="1:19" x14ac:dyDescent="0.25">
      <c r="A19" t="s">
        <v>46</v>
      </c>
      <c r="B19" s="8">
        <v>529692</v>
      </c>
      <c r="C19" s="8">
        <v>0</v>
      </c>
      <c r="D19" s="6">
        <v>54946.42</v>
      </c>
      <c r="E19" s="6">
        <v>4470.63</v>
      </c>
      <c r="F19" s="6">
        <v>4403.57</v>
      </c>
      <c r="G19" s="6">
        <v>20655.48</v>
      </c>
      <c r="H19" s="6">
        <v>1844.41</v>
      </c>
      <c r="I19" s="6">
        <v>0</v>
      </c>
      <c r="J19" s="6">
        <v>2355.65</v>
      </c>
      <c r="K19" s="6">
        <v>370.68</v>
      </c>
      <c r="L19" s="6">
        <v>3950.32</v>
      </c>
      <c r="M19" s="6">
        <v>4470.63</v>
      </c>
      <c r="N19" s="6">
        <v>8077.04</v>
      </c>
      <c r="O19" s="6">
        <v>-982.43</v>
      </c>
      <c r="P19" s="6">
        <v>2419.7799999999997</v>
      </c>
      <c r="Q19" s="6">
        <v>67.150000000000006</v>
      </c>
      <c r="R19" s="6">
        <v>2329.2399999999998</v>
      </c>
      <c r="S19" s="6">
        <v>223.64</v>
      </c>
    </row>
    <row r="20" spans="1:19" x14ac:dyDescent="0.25">
      <c r="A20" t="s">
        <v>47</v>
      </c>
      <c r="B20" s="8">
        <v>8311320</v>
      </c>
      <c r="C20" s="8">
        <v>707125</v>
      </c>
      <c r="D20" s="6">
        <v>541406.68999999994</v>
      </c>
      <c r="E20" s="6">
        <v>70100.570000000007</v>
      </c>
      <c r="F20" s="6">
        <v>69049.070000000007</v>
      </c>
      <c r="G20" s="6">
        <v>109145.22</v>
      </c>
      <c r="H20" s="6">
        <v>6997.96</v>
      </c>
      <c r="I20" s="6">
        <v>-42.91</v>
      </c>
      <c r="J20" s="6">
        <v>9029.18</v>
      </c>
      <c r="K20" s="6">
        <v>1403.2</v>
      </c>
      <c r="L20" s="6">
        <v>15262.15</v>
      </c>
      <c r="M20" s="6">
        <v>70100.570000000007</v>
      </c>
      <c r="N20" s="6">
        <v>30450.84</v>
      </c>
      <c r="O20" s="6">
        <v>-24066.73</v>
      </c>
      <c r="P20" s="6">
        <v>37723.71</v>
      </c>
      <c r="Q20" s="6">
        <v>270.52</v>
      </c>
      <c r="R20" s="6">
        <v>31274.12</v>
      </c>
      <c r="S20" s="6">
        <v>843.18</v>
      </c>
    </row>
    <row r="21" spans="1:19" x14ac:dyDescent="0.25">
      <c r="A21" t="s">
        <v>99</v>
      </c>
      <c r="P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18.3</v>
      </c>
      <c r="E22" s="6">
        <v>2.0299999999999998</v>
      </c>
      <c r="F22" s="6">
        <v>2</v>
      </c>
      <c r="G22" s="6">
        <v>9.3800000000000008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2.0299999999999998</v>
      </c>
      <c r="N22" s="6">
        <v>3.67</v>
      </c>
      <c r="O22" s="6">
        <v>-0.44</v>
      </c>
      <c r="P22" s="6">
        <v>1.1399999999999999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12729258</v>
      </c>
      <c r="C23" s="8">
        <v>12729258</v>
      </c>
      <c r="D23" s="6">
        <v>1023861.19</v>
      </c>
      <c r="E23" s="6">
        <v>107527.08</v>
      </c>
      <c r="F23" s="6">
        <v>105914.18</v>
      </c>
      <c r="G23" s="6">
        <v>309622.93</v>
      </c>
      <c r="H23" s="6">
        <v>25611.73</v>
      </c>
      <c r="I23" s="6">
        <v>-152.47</v>
      </c>
      <c r="J23" s="6">
        <v>33358.29</v>
      </c>
      <c r="K23" s="6">
        <v>5053.6099999999997</v>
      </c>
      <c r="L23" s="6">
        <v>56379.4</v>
      </c>
      <c r="M23" s="6">
        <v>107527.08</v>
      </c>
      <c r="N23" s="6">
        <v>115349.31</v>
      </c>
      <c r="O23" s="6">
        <v>-12850.72</v>
      </c>
      <c r="P23" s="6">
        <v>55009.21</v>
      </c>
      <c r="Q23" s="6">
        <v>1173.9100000000001</v>
      </c>
      <c r="R23" s="6">
        <v>27321.83</v>
      </c>
      <c r="S23" s="6">
        <v>3368.83</v>
      </c>
    </row>
    <row r="24" spans="1:19" x14ac:dyDescent="0.25">
      <c r="A24" t="s">
        <v>82</v>
      </c>
      <c r="B24" s="8">
        <v>36084</v>
      </c>
      <c r="C24" s="8">
        <v>12169</v>
      </c>
      <c r="D24" s="6">
        <v>2355.16</v>
      </c>
      <c r="E24" s="6">
        <v>301.2</v>
      </c>
      <c r="F24" s="6">
        <v>296.69</v>
      </c>
      <c r="G24" s="6">
        <v>473.35</v>
      </c>
      <c r="H24" s="6">
        <v>30.22</v>
      </c>
      <c r="I24" s="6">
        <v>-0.12</v>
      </c>
      <c r="J24" s="6">
        <v>41.96</v>
      </c>
      <c r="K24" s="6">
        <v>3.37</v>
      </c>
      <c r="L24" s="6">
        <v>64.790000000000006</v>
      </c>
      <c r="M24" s="6">
        <v>301.2</v>
      </c>
      <c r="N24" s="6">
        <v>129.68</v>
      </c>
      <c r="O24" s="6">
        <v>-105.92</v>
      </c>
      <c r="P24" s="6">
        <v>169.38</v>
      </c>
      <c r="Q24" s="6">
        <v>0.49</v>
      </c>
      <c r="R24" s="6">
        <v>137.35</v>
      </c>
      <c r="S24" s="6">
        <v>2.15</v>
      </c>
    </row>
    <row r="25" spans="1:19" x14ac:dyDescent="0.25">
      <c r="A25" s="16" t="s">
        <v>51</v>
      </c>
      <c r="B25" s="8">
        <v>85415958</v>
      </c>
      <c r="C25" s="8">
        <v>85415958</v>
      </c>
      <c r="D25" s="6">
        <v>2606885.89</v>
      </c>
      <c r="E25" s="6">
        <v>719714.86</v>
      </c>
      <c r="F25" s="6">
        <v>708919.14</v>
      </c>
      <c r="G25" s="6">
        <v>293419.90999999997</v>
      </c>
      <c r="H25" s="6">
        <v>28391.040000000001</v>
      </c>
      <c r="I25" s="6">
        <v>-1024.99</v>
      </c>
      <c r="J25" s="6">
        <v>36881.57</v>
      </c>
      <c r="K25" s="6">
        <v>5718.38</v>
      </c>
      <c r="L25" s="6">
        <v>61188.05</v>
      </c>
      <c r="M25" s="6">
        <v>719714.86</v>
      </c>
      <c r="N25" s="6">
        <v>124800.05</v>
      </c>
      <c r="O25" s="6">
        <v>-20414.41</v>
      </c>
      <c r="P25" s="6">
        <v>3348</v>
      </c>
      <c r="Q25" s="6">
        <v>1861.49</v>
      </c>
      <c r="R25" s="6">
        <v>48961.15</v>
      </c>
      <c r="S25" s="6">
        <v>3709.58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147365.99</v>
      </c>
      <c r="E26" s="6">
        <v>0</v>
      </c>
      <c r="F26" s="6">
        <v>0</v>
      </c>
      <c r="G26" s="6">
        <v>18005.990000000002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18005.990000000002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5022744</v>
      </c>
      <c r="C28" s="8">
        <v>5022744</v>
      </c>
      <c r="D28" s="6">
        <v>276641.26</v>
      </c>
      <c r="E28" s="6">
        <v>42321.64</v>
      </c>
      <c r="F28" s="6">
        <v>41686.82</v>
      </c>
      <c r="G28" s="6">
        <v>70529.37</v>
      </c>
      <c r="H28" s="6">
        <v>7353.3</v>
      </c>
      <c r="I28" s="6">
        <v>-60.27</v>
      </c>
      <c r="J28" s="6">
        <v>10432.24</v>
      </c>
      <c r="K28" s="6">
        <v>1622.35</v>
      </c>
      <c r="L28" s="6">
        <v>14284.68</v>
      </c>
      <c r="M28" s="6">
        <v>42321.64</v>
      </c>
      <c r="N28" s="6">
        <v>35335</v>
      </c>
      <c r="O28" s="6">
        <v>-2908.17</v>
      </c>
      <c r="P28" s="6">
        <v>1255.69</v>
      </c>
      <c r="Q28" s="6">
        <v>241.09</v>
      </c>
      <c r="R28" s="6">
        <v>1928.73</v>
      </c>
      <c r="S28" s="6">
        <v>1044.73</v>
      </c>
    </row>
    <row r="29" spans="1:19" x14ac:dyDescent="0.25">
      <c r="A29" s="16" t="s">
        <v>55</v>
      </c>
      <c r="B29" s="8">
        <v>8157266</v>
      </c>
      <c r="C29" s="8">
        <v>8157266</v>
      </c>
      <c r="D29" s="6">
        <v>346336.32</v>
      </c>
      <c r="E29" s="6">
        <v>0</v>
      </c>
      <c r="F29" s="6">
        <v>0</v>
      </c>
      <c r="G29" s="6">
        <v>114642.23</v>
      </c>
      <c r="H29" s="6">
        <v>11942.24</v>
      </c>
      <c r="I29" s="6">
        <v>0</v>
      </c>
      <c r="J29" s="6">
        <v>16942.64</v>
      </c>
      <c r="K29" s="6">
        <v>2634.8</v>
      </c>
      <c r="L29" s="6">
        <v>23199.27</v>
      </c>
      <c r="M29" s="6">
        <v>0</v>
      </c>
      <c r="N29" s="6">
        <v>57386.37</v>
      </c>
      <c r="O29" s="6">
        <v>-4723.0600000000004</v>
      </c>
      <c r="P29" s="6">
        <v>2039.32</v>
      </c>
      <c r="Q29" s="6">
        <v>391.55</v>
      </c>
      <c r="R29" s="6">
        <v>3132.39</v>
      </c>
      <c r="S29" s="6">
        <v>1696.71</v>
      </c>
    </row>
    <row r="30" spans="1:19" x14ac:dyDescent="0.25">
      <c r="A30" s="16" t="s">
        <v>56</v>
      </c>
      <c r="B30" s="8">
        <v>4280040</v>
      </c>
      <c r="C30" s="8">
        <v>4280040</v>
      </c>
      <c r="D30" s="6">
        <v>111819.59</v>
      </c>
      <c r="E30" s="6">
        <v>0</v>
      </c>
      <c r="F30" s="6">
        <v>0</v>
      </c>
      <c r="G30" s="6">
        <v>18579.650000000001</v>
      </c>
      <c r="H30" s="6">
        <v>0</v>
      </c>
      <c r="I30" s="6">
        <v>0</v>
      </c>
      <c r="J30" s="6">
        <v>15104.26</v>
      </c>
      <c r="K30" s="6">
        <v>2405.38</v>
      </c>
      <c r="L30" s="6">
        <v>0</v>
      </c>
      <c r="M30" s="6">
        <v>0</v>
      </c>
      <c r="N30" s="6">
        <v>0</v>
      </c>
      <c r="O30" s="6">
        <v>0</v>
      </c>
      <c r="P30" s="6">
        <v>1070.01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24140520</v>
      </c>
      <c r="C31" s="8">
        <v>24140520</v>
      </c>
      <c r="D31" s="6">
        <v>1573801.64</v>
      </c>
      <c r="E31" s="6">
        <v>203408.02</v>
      </c>
      <c r="F31" s="6">
        <v>200356.9</v>
      </c>
      <c r="G31" s="6">
        <v>583696.88</v>
      </c>
      <c r="H31" s="6">
        <v>65359.53</v>
      </c>
      <c r="I31" s="6">
        <v>-289.69</v>
      </c>
      <c r="J31" s="6">
        <v>85191.9</v>
      </c>
      <c r="K31" s="6">
        <v>13566.97</v>
      </c>
      <c r="L31" s="6">
        <v>139053.10999999999</v>
      </c>
      <c r="M31" s="6">
        <v>203408.02</v>
      </c>
      <c r="N31" s="6">
        <v>286534.76</v>
      </c>
      <c r="O31" s="6">
        <v>-33748.449999999997</v>
      </c>
      <c r="P31" s="6">
        <v>6035.13</v>
      </c>
      <c r="Q31" s="6">
        <v>3064.64</v>
      </c>
      <c r="R31" s="6">
        <v>10434.33</v>
      </c>
      <c r="S31" s="6">
        <v>8494.65</v>
      </c>
    </row>
    <row r="32" spans="1:19" x14ac:dyDescent="0.25">
      <c r="A32" s="16" t="s">
        <v>58</v>
      </c>
      <c r="B32" s="8">
        <v>14971843</v>
      </c>
      <c r="C32" s="8">
        <v>14971843</v>
      </c>
      <c r="D32" s="6">
        <v>954866.57</v>
      </c>
      <c r="E32" s="6">
        <v>126152.75</v>
      </c>
      <c r="F32" s="6">
        <v>124260.46</v>
      </c>
      <c r="G32" s="6">
        <v>321103.78000000003</v>
      </c>
      <c r="H32" s="6">
        <v>33675.550000000003</v>
      </c>
      <c r="I32" s="6">
        <v>-179.66</v>
      </c>
      <c r="J32" s="6">
        <v>52835.63</v>
      </c>
      <c r="K32" s="6">
        <v>8414.18</v>
      </c>
      <c r="L32" s="6">
        <v>71645.100000000006</v>
      </c>
      <c r="M32" s="6">
        <v>126152.75</v>
      </c>
      <c r="N32" s="6">
        <v>147632.89000000001</v>
      </c>
      <c r="O32" s="6">
        <v>-20930.64</v>
      </c>
      <c r="P32" s="6">
        <v>3742.96</v>
      </c>
      <c r="Q32" s="6">
        <v>1579.01</v>
      </c>
      <c r="R32" s="6">
        <v>18312.009999999998</v>
      </c>
      <c r="S32" s="6">
        <v>4376.75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2066461286</v>
      </c>
      <c r="C34" s="19">
        <f t="shared" si="0"/>
        <v>2054902014</v>
      </c>
      <c r="D34" s="20">
        <f t="shared" si="0"/>
        <v>189522929.78999993</v>
      </c>
      <c r="E34" s="20">
        <f t="shared" si="0"/>
        <v>17338772.68</v>
      </c>
      <c r="F34" s="20">
        <f t="shared" si="0"/>
        <v>17078691.1558</v>
      </c>
      <c r="G34" s="20">
        <f t="shared" si="0"/>
        <v>60623277.569999993</v>
      </c>
      <c r="H34" s="20">
        <f t="shared" si="0"/>
        <v>5612855.0800000019</v>
      </c>
      <c r="I34" s="20">
        <f t="shared" si="0"/>
        <v>-24543.119999999999</v>
      </c>
      <c r="J34" s="20">
        <f t="shared" si="0"/>
        <v>7232895.6299999999</v>
      </c>
      <c r="K34" s="20">
        <f t="shared" si="0"/>
        <v>1119366.1399999999</v>
      </c>
      <c r="L34" s="20">
        <f t="shared" si="0"/>
        <v>12069804.919999998</v>
      </c>
      <c r="M34" s="20">
        <f t="shared" si="0"/>
        <v>17338772.68</v>
      </c>
      <c r="N34" s="20">
        <f t="shared" si="0"/>
        <v>26007448.910000008</v>
      </c>
      <c r="O34" s="20">
        <f t="shared" si="0"/>
        <v>-3100893.8800000004</v>
      </c>
      <c r="P34" s="20">
        <f t="shared" si="0"/>
        <v>4921565.7700000014</v>
      </c>
      <c r="Q34" s="20">
        <f t="shared" si="0"/>
        <v>264097.87999999995</v>
      </c>
      <c r="R34" s="20">
        <f t="shared" si="0"/>
        <v>5782522.7200000016</v>
      </c>
      <c r="S34" s="20">
        <f t="shared" si="0"/>
        <v>738157.52</v>
      </c>
    </row>
  </sheetData>
  <printOptions headings="1"/>
  <pageMargins left="0.7" right="0.7" top="0.75" bottom="0.75" header="0.3" footer="0.3"/>
  <pageSetup scale="37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3CFA2-4964-4497-BBD8-A830AB817C6E}">
  <sheetPr>
    <pageSetUpPr fitToPage="1"/>
  </sheetPr>
  <dimension ref="A1:S34"/>
  <sheetViews>
    <sheetView topLeftCell="K1" zoomScaleNormal="100" workbookViewId="0">
      <selection activeCell="S2" sqref="S2"/>
    </sheetView>
  </sheetViews>
  <sheetFormatPr defaultRowHeight="15" x14ac:dyDescent="0.25"/>
  <cols>
    <col min="1" max="1" width="31.28515625" customWidth="1"/>
    <col min="2" max="3" width="15.140625" style="8" bestFit="1" customWidth="1"/>
    <col min="4" max="4" width="16.28515625" style="6" bestFit="1" customWidth="1"/>
    <col min="5" max="7" width="15.140625" style="6" bestFit="1" customWidth="1"/>
    <col min="8" max="8" width="14.42578125" style="6" bestFit="1" customWidth="1"/>
    <col min="9" max="9" width="12" style="6" bestFit="1" customWidth="1"/>
    <col min="10" max="10" width="13.85546875" style="6" bestFit="1" customWidth="1"/>
    <col min="11" max="12" width="15.140625" style="6" bestFit="1" customWidth="1"/>
    <col min="13" max="13" width="14.42578125" style="6" bestFit="1" customWidth="1"/>
    <col min="14" max="14" width="15.140625" style="6" bestFit="1" customWidth="1"/>
    <col min="15" max="15" width="17" style="6" bestFit="1" customWidth="1"/>
    <col min="16" max="16" width="13.85546875" style="6" bestFit="1" customWidth="1"/>
    <col min="17" max="17" width="12.28515625" style="6" bestFit="1" customWidth="1"/>
    <col min="18" max="18" width="13.85546875" style="6" bestFit="1" customWidth="1"/>
    <col min="19" max="19" width="12.28515625" style="6" bestFit="1" customWidth="1"/>
  </cols>
  <sheetData>
    <row r="1" spans="1:19" x14ac:dyDescent="0.25">
      <c r="A1" s="3" t="s">
        <v>102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135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ht="16.5" x14ac:dyDescent="0.35">
      <c r="A5" s="29" t="s">
        <v>16</v>
      </c>
      <c r="B5" s="30" t="s">
        <v>17</v>
      </c>
      <c r="C5" s="30" t="s">
        <v>18</v>
      </c>
      <c r="D5" s="31" t="s">
        <v>19</v>
      </c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1" t="s">
        <v>25</v>
      </c>
      <c r="K5" s="31" t="s">
        <v>26</v>
      </c>
      <c r="L5" s="31" t="s">
        <v>27</v>
      </c>
      <c r="M5" s="31" t="s">
        <v>28</v>
      </c>
      <c r="N5" s="31" t="s">
        <v>29</v>
      </c>
      <c r="O5" s="31" t="s">
        <v>30</v>
      </c>
      <c r="P5" s="31" t="s">
        <v>31</v>
      </c>
      <c r="Q5" s="31" t="s">
        <v>32</v>
      </c>
      <c r="R5" s="31" t="s">
        <v>33</v>
      </c>
      <c r="S5" s="31" t="s">
        <v>34</v>
      </c>
    </row>
    <row r="6" spans="1:19" x14ac:dyDescent="0.25">
      <c r="A6" t="s">
        <v>80</v>
      </c>
      <c r="B6" s="8">
        <v>4696</v>
      </c>
      <c r="C6" s="8">
        <v>0</v>
      </c>
      <c r="D6" s="6">
        <v>1632.97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</row>
    <row r="7" spans="1:19" x14ac:dyDescent="0.25">
      <c r="A7" t="s">
        <v>35</v>
      </c>
      <c r="B7" s="8">
        <v>97483672</v>
      </c>
      <c r="C7" s="8">
        <v>97482973</v>
      </c>
      <c r="D7" s="6">
        <v>11008034.529999999</v>
      </c>
      <c r="E7" s="6">
        <v>856076.59</v>
      </c>
      <c r="F7" s="6">
        <v>843235.49</v>
      </c>
      <c r="G7" s="6">
        <v>3995696.54</v>
      </c>
      <c r="H7" s="6">
        <v>349526.8</v>
      </c>
      <c r="I7" s="6">
        <v>-1141.3800000000001</v>
      </c>
      <c r="J7" s="6">
        <v>459210.13</v>
      </c>
      <c r="K7" s="6">
        <v>73128.479999999996</v>
      </c>
      <c r="L7" s="6">
        <v>746732.54</v>
      </c>
      <c r="M7" s="6">
        <v>856076.59</v>
      </c>
      <c r="N7" s="6">
        <v>1635511.97</v>
      </c>
      <c r="O7" s="6">
        <v>-213328.51</v>
      </c>
      <c r="P7" s="6">
        <v>448534.13</v>
      </c>
      <c r="Q7" s="6">
        <v>17056.86</v>
      </c>
      <c r="R7" s="6">
        <v>434447.28</v>
      </c>
      <c r="S7" s="6">
        <v>46015.48</v>
      </c>
    </row>
    <row r="8" spans="1:19" x14ac:dyDescent="0.25">
      <c r="A8" t="s">
        <v>36</v>
      </c>
      <c r="B8" s="8">
        <v>40118</v>
      </c>
      <c r="C8" s="8">
        <v>0</v>
      </c>
      <c r="D8" s="6">
        <v>5510.07</v>
      </c>
      <c r="E8" s="6">
        <v>351.37</v>
      </c>
      <c r="F8" s="6">
        <v>346.1</v>
      </c>
      <c r="G8" s="6">
        <v>1577.92</v>
      </c>
      <c r="H8" s="6">
        <v>139.16</v>
      </c>
      <c r="I8" s="6">
        <v>0</v>
      </c>
      <c r="J8" s="6">
        <v>182.37</v>
      </c>
      <c r="K8" s="6">
        <v>29.84</v>
      </c>
      <c r="L8" s="6">
        <v>298.45999999999998</v>
      </c>
      <c r="M8" s="6">
        <v>351.37</v>
      </c>
      <c r="N8" s="6">
        <v>613.39</v>
      </c>
      <c r="O8" s="6">
        <v>-72.88</v>
      </c>
      <c r="P8" s="6">
        <v>188.74</v>
      </c>
      <c r="Q8" s="6">
        <v>6.6</v>
      </c>
      <c r="R8" s="6">
        <v>175.77</v>
      </c>
      <c r="S8" s="6">
        <v>16.47</v>
      </c>
    </row>
    <row r="9" spans="1:19" x14ac:dyDescent="0.25">
      <c r="A9" t="s">
        <v>37</v>
      </c>
      <c r="B9" s="8">
        <v>1220</v>
      </c>
      <c r="C9" s="8">
        <v>0</v>
      </c>
      <c r="D9" s="6">
        <v>132.5</v>
      </c>
      <c r="E9" s="6">
        <v>10.73</v>
      </c>
      <c r="F9" s="6">
        <v>10.57</v>
      </c>
      <c r="G9" s="6">
        <v>20.57</v>
      </c>
      <c r="H9" s="6">
        <v>1.1599999999999999</v>
      </c>
      <c r="I9" s="6">
        <v>-0.01</v>
      </c>
      <c r="J9" s="6">
        <v>1.5</v>
      </c>
      <c r="K9" s="6">
        <v>0.22</v>
      </c>
      <c r="L9" s="6">
        <v>2.58</v>
      </c>
      <c r="M9" s="6">
        <v>10.73</v>
      </c>
      <c r="N9" s="6">
        <v>5.04</v>
      </c>
      <c r="O9" s="6">
        <v>-1.77</v>
      </c>
      <c r="P9" s="6">
        <v>5.6199999999999992</v>
      </c>
      <c r="Q9" s="6">
        <v>0.05</v>
      </c>
      <c r="R9" s="6">
        <v>6.03</v>
      </c>
      <c r="S9" s="6">
        <v>0.15</v>
      </c>
    </row>
    <row r="10" spans="1:19" s="26" customFormat="1" x14ac:dyDescent="0.25">
      <c r="A10" s="26" t="s">
        <v>38</v>
      </c>
      <c r="B10" s="27">
        <v>827900111</v>
      </c>
      <c r="C10" s="27">
        <v>827428283</v>
      </c>
      <c r="D10" s="28">
        <v>61725732.660000004</v>
      </c>
      <c r="E10" s="28">
        <v>7248078.4900000002</v>
      </c>
      <c r="F10" s="28">
        <v>7139357.3013000004</v>
      </c>
      <c r="G10" s="28">
        <v>22678667.740000002</v>
      </c>
      <c r="H10" s="28">
        <v>2247404.11</v>
      </c>
      <c r="I10" s="28">
        <v>-9935.130000000001</v>
      </c>
      <c r="J10" s="28">
        <v>2921670.13</v>
      </c>
      <c r="K10" s="28">
        <v>465194.71</v>
      </c>
      <c r="L10" s="28">
        <v>4774470.4400000004</v>
      </c>
      <c r="M10" s="28">
        <v>7248078.4900000002</v>
      </c>
      <c r="N10" s="28">
        <v>9852575.290000001</v>
      </c>
      <c r="O10" s="28">
        <v>-1158021.97</v>
      </c>
      <c r="P10" s="6">
        <v>1508408.3299999998</v>
      </c>
      <c r="Q10" s="28">
        <v>105225.23999999999</v>
      </c>
      <c r="R10" s="28">
        <v>1680007.31</v>
      </c>
      <c r="S10" s="28">
        <v>291669.28000000003</v>
      </c>
    </row>
    <row r="11" spans="1:19" x14ac:dyDescent="0.25">
      <c r="A11" t="s">
        <v>39</v>
      </c>
      <c r="B11" s="8">
        <v>95229</v>
      </c>
      <c r="C11" s="8">
        <v>0</v>
      </c>
      <c r="D11" s="6">
        <v>9171.9599999999991</v>
      </c>
      <c r="E11" s="6">
        <v>837.66</v>
      </c>
      <c r="F11" s="6">
        <v>825.1</v>
      </c>
      <c r="G11" s="6">
        <v>1606.07</v>
      </c>
      <c r="H11" s="6">
        <v>90.54</v>
      </c>
      <c r="I11" s="6">
        <v>-1.1399999999999999</v>
      </c>
      <c r="J11" s="6">
        <v>117.72</v>
      </c>
      <c r="K11" s="6">
        <v>17.350000000000001</v>
      </c>
      <c r="L11" s="6">
        <v>201.12</v>
      </c>
      <c r="M11" s="6">
        <v>837.66</v>
      </c>
      <c r="N11" s="6">
        <v>393.88</v>
      </c>
      <c r="O11" s="6">
        <v>-138.69</v>
      </c>
      <c r="P11" s="6">
        <v>439.01</v>
      </c>
      <c r="Q11" s="6">
        <v>4.0199999999999996</v>
      </c>
      <c r="R11" s="6">
        <v>470.46</v>
      </c>
      <c r="S11" s="6">
        <v>11.8</v>
      </c>
    </row>
    <row r="12" spans="1:19" x14ac:dyDescent="0.25">
      <c r="A12" t="s">
        <v>40</v>
      </c>
      <c r="B12" s="8">
        <v>443777015</v>
      </c>
      <c r="C12" s="8">
        <v>443916108</v>
      </c>
      <c r="D12" s="6">
        <v>41047868.969999999</v>
      </c>
      <c r="E12" s="6">
        <v>3915281.86</v>
      </c>
      <c r="F12" s="6">
        <v>3856552.63</v>
      </c>
      <c r="G12" s="6">
        <v>12924549.5</v>
      </c>
      <c r="H12" s="6">
        <v>1159894</v>
      </c>
      <c r="I12" s="6">
        <v>-5356.57</v>
      </c>
      <c r="J12" s="6">
        <v>1539974.55</v>
      </c>
      <c r="K12" s="6">
        <v>230906.35</v>
      </c>
      <c r="L12" s="6">
        <v>2388566.35</v>
      </c>
      <c r="M12" s="6">
        <v>3915281.86</v>
      </c>
      <c r="N12" s="6">
        <v>5272890.01</v>
      </c>
      <c r="O12" s="6">
        <v>-472536.56</v>
      </c>
      <c r="P12" s="6">
        <v>1657829.75</v>
      </c>
      <c r="Q12" s="6">
        <v>43322.68</v>
      </c>
      <c r="R12" s="6">
        <v>954968.71</v>
      </c>
      <c r="S12" s="6">
        <v>154088.07</v>
      </c>
    </row>
    <row r="13" spans="1:19" x14ac:dyDescent="0.25">
      <c r="A13" t="s">
        <v>69</v>
      </c>
      <c r="B13" s="8">
        <v>0</v>
      </c>
      <c r="C13" s="8">
        <v>0</v>
      </c>
      <c r="D13" s="6">
        <v>32727.5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</row>
    <row r="14" spans="1:19" x14ac:dyDescent="0.25">
      <c r="A14" t="s">
        <v>41</v>
      </c>
      <c r="B14" s="8">
        <v>278263</v>
      </c>
      <c r="C14" s="8">
        <v>278263</v>
      </c>
      <c r="D14" s="6">
        <v>24360.639999999999</v>
      </c>
      <c r="E14" s="6">
        <v>2443.2600000000002</v>
      </c>
      <c r="F14" s="6">
        <v>2406.62</v>
      </c>
      <c r="G14" s="6">
        <v>4693.43</v>
      </c>
      <c r="H14" s="6">
        <v>264.69</v>
      </c>
      <c r="I14" s="6">
        <v>-3.26</v>
      </c>
      <c r="J14" s="6">
        <v>343.92</v>
      </c>
      <c r="K14" s="6">
        <v>50.66</v>
      </c>
      <c r="L14" s="6">
        <v>587.77</v>
      </c>
      <c r="M14" s="6">
        <v>2443.2600000000002</v>
      </c>
      <c r="N14" s="6">
        <v>1150.8699999999999</v>
      </c>
      <c r="O14" s="6">
        <v>-405.09</v>
      </c>
      <c r="P14" s="6">
        <v>1282.9000000000001</v>
      </c>
      <c r="Q14" s="6">
        <v>11.66</v>
      </c>
      <c r="R14" s="6">
        <v>1374.65</v>
      </c>
      <c r="S14" s="6">
        <v>34.659999999999997</v>
      </c>
    </row>
    <row r="15" spans="1:19" x14ac:dyDescent="0.25">
      <c r="A15" t="s">
        <v>42</v>
      </c>
      <c r="B15" s="8">
        <v>187689</v>
      </c>
      <c r="C15" s="8">
        <v>187689</v>
      </c>
      <c r="D15" s="6">
        <v>13220.14</v>
      </c>
      <c r="E15" s="6">
        <v>1639.26</v>
      </c>
      <c r="F15" s="6">
        <v>1614.68</v>
      </c>
      <c r="G15" s="6">
        <v>2484.5300000000002</v>
      </c>
      <c r="H15" s="6">
        <v>158.94</v>
      </c>
      <c r="I15" s="6">
        <v>-2</v>
      </c>
      <c r="J15" s="6">
        <v>204.51</v>
      </c>
      <c r="K15" s="6">
        <v>29.66</v>
      </c>
      <c r="L15" s="6">
        <v>344.91</v>
      </c>
      <c r="M15" s="6">
        <v>1639.26</v>
      </c>
      <c r="N15" s="6">
        <v>688.39</v>
      </c>
      <c r="O15" s="6">
        <v>-541.63</v>
      </c>
      <c r="P15" s="6">
        <v>864.01</v>
      </c>
      <c r="Q15" s="6">
        <v>8.51</v>
      </c>
      <c r="R15" s="6">
        <v>708.61</v>
      </c>
      <c r="S15" s="6">
        <v>20.62</v>
      </c>
    </row>
    <row r="16" spans="1:19" x14ac:dyDescent="0.25">
      <c r="A16" t="s">
        <v>43</v>
      </c>
      <c r="B16" s="8">
        <v>215679</v>
      </c>
      <c r="C16" s="8">
        <v>215679</v>
      </c>
      <c r="D16" s="6">
        <v>33465.160000000003</v>
      </c>
      <c r="E16" s="6">
        <v>1893.06</v>
      </c>
      <c r="F16" s="6">
        <v>1864.66</v>
      </c>
      <c r="G16" s="6">
        <v>8421.81</v>
      </c>
      <c r="H16" s="6">
        <v>745.78</v>
      </c>
      <c r="I16" s="6">
        <v>-0.92</v>
      </c>
      <c r="J16" s="6">
        <v>965.63</v>
      </c>
      <c r="K16" s="6">
        <v>148.91999999999999</v>
      </c>
      <c r="L16" s="6">
        <v>1611.5</v>
      </c>
      <c r="M16" s="6">
        <v>1893.06</v>
      </c>
      <c r="N16" s="6">
        <v>3283.25</v>
      </c>
      <c r="O16" s="6">
        <v>-400.82</v>
      </c>
      <c r="P16" s="6">
        <v>995.72</v>
      </c>
      <c r="Q16" s="6">
        <v>30.07</v>
      </c>
      <c r="R16" s="6">
        <v>945.2</v>
      </c>
      <c r="S16" s="6">
        <v>97.48</v>
      </c>
    </row>
    <row r="17" spans="1:19" x14ac:dyDescent="0.25">
      <c r="A17" t="s">
        <v>44</v>
      </c>
      <c r="B17" s="8">
        <v>902293306</v>
      </c>
      <c r="C17" s="8">
        <v>902274004</v>
      </c>
      <c r="D17" s="6">
        <v>96556136.510000005</v>
      </c>
      <c r="E17" s="6">
        <v>7923667.6600000001</v>
      </c>
      <c r="F17" s="6">
        <v>7804812.71</v>
      </c>
      <c r="G17" s="6">
        <v>29791519.690000001</v>
      </c>
      <c r="H17" s="6">
        <v>2603296.2799999998</v>
      </c>
      <c r="I17" s="6">
        <v>-10775.42</v>
      </c>
      <c r="J17" s="6">
        <v>3429051.89</v>
      </c>
      <c r="K17" s="6">
        <v>520660.18</v>
      </c>
      <c r="L17" s="6">
        <v>5783202.21</v>
      </c>
      <c r="M17" s="6">
        <v>7923667.6600000001</v>
      </c>
      <c r="N17" s="6">
        <v>12882937.130000001</v>
      </c>
      <c r="O17" s="6">
        <v>-1735217.7</v>
      </c>
      <c r="P17" s="6">
        <v>2162932.73</v>
      </c>
      <c r="Q17" s="6">
        <v>134436.85999999999</v>
      </c>
      <c r="R17" s="6">
        <v>3676276.24</v>
      </c>
      <c r="S17" s="6">
        <v>344689.48</v>
      </c>
    </row>
    <row r="18" spans="1:19" x14ac:dyDescent="0.25">
      <c r="A18" t="s">
        <v>45</v>
      </c>
      <c r="B18" s="8">
        <v>3110856</v>
      </c>
      <c r="C18" s="8">
        <v>0</v>
      </c>
      <c r="D18" s="6">
        <v>562252.11</v>
      </c>
      <c r="E18" s="6">
        <v>27362.34</v>
      </c>
      <c r="F18" s="6">
        <v>26951.9</v>
      </c>
      <c r="G18" s="6">
        <v>37345.93</v>
      </c>
      <c r="H18" s="6">
        <v>3083.2</v>
      </c>
      <c r="I18" s="6">
        <v>-36.28</v>
      </c>
      <c r="J18" s="6">
        <v>3957.15</v>
      </c>
      <c r="K18" s="6">
        <v>637.65</v>
      </c>
      <c r="L18" s="6">
        <v>6723.36</v>
      </c>
      <c r="M18" s="6">
        <v>27362.34</v>
      </c>
      <c r="N18" s="6">
        <v>13298.19</v>
      </c>
      <c r="O18" s="6">
        <v>-18695.89</v>
      </c>
      <c r="P18" s="6">
        <v>14332.41</v>
      </c>
      <c r="Q18" s="6">
        <v>136.82</v>
      </c>
      <c r="R18" s="6">
        <v>13507.05</v>
      </c>
      <c r="S18" s="6">
        <v>402.27</v>
      </c>
    </row>
    <row r="19" spans="1:19" x14ac:dyDescent="0.25">
      <c r="A19" t="s">
        <v>46</v>
      </c>
      <c r="B19" s="8">
        <v>529692</v>
      </c>
      <c r="C19" s="8">
        <v>0</v>
      </c>
      <c r="D19" s="6">
        <v>55124.76</v>
      </c>
      <c r="E19" s="6">
        <v>4648.97</v>
      </c>
      <c r="F19" s="6">
        <v>4579.24</v>
      </c>
      <c r="G19" s="6">
        <v>20655.48</v>
      </c>
      <c r="H19" s="6">
        <v>1844.41</v>
      </c>
      <c r="I19" s="6">
        <v>0</v>
      </c>
      <c r="J19" s="6">
        <v>2355.65</v>
      </c>
      <c r="K19" s="6">
        <v>370.68</v>
      </c>
      <c r="L19" s="6">
        <v>3950.32</v>
      </c>
      <c r="M19" s="6">
        <v>4648.97</v>
      </c>
      <c r="N19" s="6">
        <v>8077.04</v>
      </c>
      <c r="O19" s="6">
        <v>-982.43</v>
      </c>
      <c r="P19" s="6">
        <v>2419.7799999999997</v>
      </c>
      <c r="Q19" s="6">
        <v>67.150000000000006</v>
      </c>
      <c r="R19" s="6">
        <v>2329.2399999999998</v>
      </c>
      <c r="S19" s="6">
        <v>223.64</v>
      </c>
    </row>
    <row r="20" spans="1:19" x14ac:dyDescent="0.25">
      <c r="A20" t="s">
        <v>47</v>
      </c>
      <c r="B20" s="8">
        <v>8274806</v>
      </c>
      <c r="C20" s="8">
        <v>712030</v>
      </c>
      <c r="D20" s="6">
        <v>543087.72</v>
      </c>
      <c r="E20" s="6">
        <v>72622.240000000005</v>
      </c>
      <c r="F20" s="6">
        <v>71532.88</v>
      </c>
      <c r="G20" s="6">
        <v>108663.97</v>
      </c>
      <c r="H20" s="6">
        <v>6965.71</v>
      </c>
      <c r="I20" s="6">
        <v>-42.41</v>
      </c>
      <c r="J20" s="6">
        <v>8989.14</v>
      </c>
      <c r="K20" s="6">
        <v>1396.97</v>
      </c>
      <c r="L20" s="6">
        <v>15197</v>
      </c>
      <c r="M20" s="6">
        <v>72622.240000000005</v>
      </c>
      <c r="N20" s="6">
        <v>30318.1</v>
      </c>
      <c r="O20" s="6">
        <v>-23964.65</v>
      </c>
      <c r="P20" s="6">
        <v>37558.25</v>
      </c>
      <c r="Q20" s="6">
        <v>269.2</v>
      </c>
      <c r="R20" s="6">
        <v>31137.65</v>
      </c>
      <c r="S20" s="6">
        <v>839.01</v>
      </c>
    </row>
    <row r="21" spans="1:19" x14ac:dyDescent="0.25">
      <c r="A21" t="s">
        <v>60</v>
      </c>
      <c r="B21" s="8">
        <v>0</v>
      </c>
      <c r="C21" s="8">
        <v>0</v>
      </c>
      <c r="D21" s="6">
        <v>64.58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1:19" x14ac:dyDescent="0.25">
      <c r="A22" t="s">
        <v>48</v>
      </c>
      <c r="B22" s="8">
        <v>241</v>
      </c>
      <c r="C22" s="8">
        <v>0</v>
      </c>
      <c r="D22" s="6">
        <v>18.39</v>
      </c>
      <c r="E22" s="6">
        <v>2.12</v>
      </c>
      <c r="F22" s="6">
        <v>2.09</v>
      </c>
      <c r="G22" s="6">
        <v>9.3800000000000008</v>
      </c>
      <c r="H22" s="6">
        <v>0.82</v>
      </c>
      <c r="I22" s="6">
        <v>0</v>
      </c>
      <c r="J22" s="6">
        <v>1.06</v>
      </c>
      <c r="K22" s="6">
        <v>0.15</v>
      </c>
      <c r="L22" s="6">
        <v>1.79</v>
      </c>
      <c r="M22" s="6">
        <v>2.12</v>
      </c>
      <c r="N22" s="6">
        <v>3.67</v>
      </c>
      <c r="O22" s="6">
        <v>-0.44</v>
      </c>
      <c r="P22" s="6">
        <v>1.1399999999999999</v>
      </c>
      <c r="Q22" s="6">
        <v>0.04</v>
      </c>
      <c r="R22" s="6">
        <v>1.06</v>
      </c>
      <c r="S22" s="6">
        <v>0.09</v>
      </c>
    </row>
    <row r="23" spans="1:19" x14ac:dyDescent="0.25">
      <c r="A23" t="s">
        <v>49</v>
      </c>
      <c r="B23" s="8">
        <v>13506846</v>
      </c>
      <c r="C23" s="8">
        <v>13506846</v>
      </c>
      <c r="D23" s="6">
        <v>1084006.1200000001</v>
      </c>
      <c r="E23" s="6">
        <v>118908.46</v>
      </c>
      <c r="F23" s="6">
        <v>117124.83</v>
      </c>
      <c r="G23" s="6">
        <v>327843.46999999997</v>
      </c>
      <c r="H23" s="6">
        <v>27177.33</v>
      </c>
      <c r="I23" s="6">
        <v>-161.74</v>
      </c>
      <c r="J23" s="6">
        <v>35397.25</v>
      </c>
      <c r="K23" s="6">
        <v>5362.35</v>
      </c>
      <c r="L23" s="6">
        <v>59825.88</v>
      </c>
      <c r="M23" s="6">
        <v>118908.46</v>
      </c>
      <c r="N23" s="6">
        <v>122400.93</v>
      </c>
      <c r="O23" s="6">
        <v>-13636.04</v>
      </c>
      <c r="P23" s="6">
        <v>57665.09</v>
      </c>
      <c r="Q23" s="6">
        <v>1245.43</v>
      </c>
      <c r="R23" s="6">
        <v>28992.3</v>
      </c>
      <c r="S23" s="6">
        <v>3574.69</v>
      </c>
    </row>
    <row r="24" spans="1:19" x14ac:dyDescent="0.25">
      <c r="A24" t="s">
        <v>82</v>
      </c>
      <c r="B24" s="8">
        <v>39697</v>
      </c>
      <c r="C24" s="8">
        <v>12275</v>
      </c>
      <c r="D24" s="6">
        <v>2607.5300000000002</v>
      </c>
      <c r="E24" s="6">
        <v>347.87</v>
      </c>
      <c r="F24" s="6">
        <v>342.64</v>
      </c>
      <c r="G24" s="6">
        <v>520.72</v>
      </c>
      <c r="H24" s="6">
        <v>33.130000000000003</v>
      </c>
      <c r="I24" s="6">
        <v>-0.12</v>
      </c>
      <c r="J24" s="6">
        <v>46.06</v>
      </c>
      <c r="K24" s="6">
        <v>3.75</v>
      </c>
      <c r="L24" s="6">
        <v>71.349999999999994</v>
      </c>
      <c r="M24" s="6">
        <v>347.87</v>
      </c>
      <c r="N24" s="6">
        <v>142.69999999999999</v>
      </c>
      <c r="O24" s="6">
        <v>-116.55</v>
      </c>
      <c r="P24" s="6">
        <v>186.46</v>
      </c>
      <c r="Q24" s="6">
        <v>0.49</v>
      </c>
      <c r="R24" s="6">
        <v>151.16</v>
      </c>
      <c r="S24" s="6">
        <v>2.29</v>
      </c>
    </row>
    <row r="25" spans="1:19" x14ac:dyDescent="0.25">
      <c r="A25" s="16" t="s">
        <v>51</v>
      </c>
      <c r="B25" s="8">
        <v>58266419</v>
      </c>
      <c r="C25" s="8">
        <v>58266419</v>
      </c>
      <c r="D25" s="6">
        <v>1936045.72</v>
      </c>
      <c r="E25" s="6">
        <v>512511.42</v>
      </c>
      <c r="F25" s="6">
        <v>504823.75</v>
      </c>
      <c r="G25" s="6">
        <v>256329.35</v>
      </c>
      <c r="H25" s="6">
        <v>24432.09</v>
      </c>
      <c r="I25" s="6">
        <v>-699.2</v>
      </c>
      <c r="J25" s="6">
        <v>31738.67</v>
      </c>
      <c r="K25" s="6">
        <v>4920.99</v>
      </c>
      <c r="L25" s="6">
        <v>52655.77</v>
      </c>
      <c r="M25" s="6">
        <v>512511.42</v>
      </c>
      <c r="N25" s="6">
        <v>107397.49</v>
      </c>
      <c r="O25" s="6">
        <v>-13925.67</v>
      </c>
      <c r="P25" s="6">
        <v>2881.14</v>
      </c>
      <c r="Q25" s="6">
        <v>1601.92</v>
      </c>
      <c r="R25" s="6">
        <v>42133.84</v>
      </c>
      <c r="S25" s="6">
        <v>3192.31</v>
      </c>
    </row>
    <row r="26" spans="1:19" x14ac:dyDescent="0.25">
      <c r="A26" s="16" t="s">
        <v>52</v>
      </c>
      <c r="B26" s="8">
        <v>0</v>
      </c>
      <c r="C26" s="8">
        <v>0</v>
      </c>
      <c r="D26" s="6">
        <v>141045.46</v>
      </c>
      <c r="E26" s="6">
        <v>0</v>
      </c>
      <c r="F26" s="6">
        <v>0</v>
      </c>
      <c r="G26" s="6">
        <v>11685.46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11685.46</v>
      </c>
      <c r="Q26" s="6">
        <v>0</v>
      </c>
      <c r="R26" s="6">
        <v>0</v>
      </c>
      <c r="S26" s="6">
        <v>0</v>
      </c>
    </row>
    <row r="27" spans="1:19" x14ac:dyDescent="0.25">
      <c r="A27" s="16" t="s">
        <v>53</v>
      </c>
      <c r="B27" s="8">
        <v>0</v>
      </c>
      <c r="C27" s="8">
        <v>0</v>
      </c>
      <c r="D27" s="6">
        <v>1392600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</row>
    <row r="28" spans="1:19" x14ac:dyDescent="0.25">
      <c r="A28" s="16" t="s">
        <v>54</v>
      </c>
      <c r="B28" s="8">
        <v>5730720</v>
      </c>
      <c r="C28" s="8">
        <v>5730720</v>
      </c>
      <c r="D28" s="6">
        <v>332501.34999999998</v>
      </c>
      <c r="E28" s="6">
        <v>50407.41</v>
      </c>
      <c r="F28" s="6">
        <v>49651.3</v>
      </c>
      <c r="G28" s="6">
        <v>80470.77</v>
      </c>
      <c r="H28" s="6">
        <v>8389.77</v>
      </c>
      <c r="I28" s="6">
        <v>-68.77</v>
      </c>
      <c r="J28" s="6">
        <v>11902.71</v>
      </c>
      <c r="K28" s="6">
        <v>1851.02</v>
      </c>
      <c r="L28" s="6">
        <v>16298.17</v>
      </c>
      <c r="M28" s="6">
        <v>50407.41</v>
      </c>
      <c r="N28" s="6">
        <v>40315.620000000003</v>
      </c>
      <c r="O28" s="6">
        <v>-3318.09</v>
      </c>
      <c r="P28" s="6">
        <v>1432.68</v>
      </c>
      <c r="Q28" s="6">
        <v>275.07</v>
      </c>
      <c r="R28" s="6">
        <v>2200.6</v>
      </c>
      <c r="S28" s="6">
        <v>1191.99</v>
      </c>
    </row>
    <row r="29" spans="1:19" x14ac:dyDescent="0.25">
      <c r="A29" s="16" t="s">
        <v>55</v>
      </c>
      <c r="B29" s="8">
        <v>7763371</v>
      </c>
      <c r="C29" s="8">
        <v>7763371</v>
      </c>
      <c r="D29" s="6">
        <v>356250.67</v>
      </c>
      <c r="E29" s="6">
        <v>0</v>
      </c>
      <c r="F29" s="6">
        <v>0</v>
      </c>
      <c r="G29" s="6">
        <v>109106.42</v>
      </c>
      <c r="H29" s="6">
        <v>11365.58</v>
      </c>
      <c r="I29" s="6">
        <v>0</v>
      </c>
      <c r="J29" s="6">
        <v>16124.52</v>
      </c>
      <c r="K29" s="6">
        <v>2507.5700000000002</v>
      </c>
      <c r="L29" s="6">
        <v>22079.03</v>
      </c>
      <c r="M29" s="6">
        <v>0</v>
      </c>
      <c r="N29" s="6">
        <v>54615.32</v>
      </c>
      <c r="O29" s="6">
        <v>-4494.99</v>
      </c>
      <c r="P29" s="6">
        <v>1940.84</v>
      </c>
      <c r="Q29" s="6">
        <v>372.64</v>
      </c>
      <c r="R29" s="6">
        <v>2981.13</v>
      </c>
      <c r="S29" s="6">
        <v>1614.78</v>
      </c>
    </row>
    <row r="30" spans="1:19" x14ac:dyDescent="0.25">
      <c r="A30" s="16" t="s">
        <v>56</v>
      </c>
      <c r="B30" s="8">
        <v>2991240</v>
      </c>
      <c r="C30" s="8">
        <v>2991240</v>
      </c>
      <c r="D30" s="6">
        <v>79038.53</v>
      </c>
      <c r="E30" s="6">
        <v>0</v>
      </c>
      <c r="F30" s="6">
        <v>0</v>
      </c>
      <c r="G30" s="6">
        <v>12984.98</v>
      </c>
      <c r="H30" s="6">
        <v>0</v>
      </c>
      <c r="I30" s="6">
        <v>0</v>
      </c>
      <c r="J30" s="6">
        <v>10556.09</v>
      </c>
      <c r="K30" s="6">
        <v>1681.08</v>
      </c>
      <c r="L30" s="6">
        <v>0</v>
      </c>
      <c r="M30" s="6">
        <v>0</v>
      </c>
      <c r="N30" s="6">
        <v>0</v>
      </c>
      <c r="O30" s="6">
        <v>0</v>
      </c>
      <c r="P30" s="6">
        <v>747.81</v>
      </c>
      <c r="Q30" s="6">
        <v>0</v>
      </c>
      <c r="R30" s="6">
        <v>0</v>
      </c>
      <c r="S30" s="6">
        <v>0</v>
      </c>
    </row>
    <row r="31" spans="1:19" x14ac:dyDescent="0.25">
      <c r="A31" s="16" t="s">
        <v>57</v>
      </c>
      <c r="B31" s="8">
        <v>21508200</v>
      </c>
      <c r="C31" s="8">
        <v>21508200</v>
      </c>
      <c r="D31" s="6">
        <v>1418550.44</v>
      </c>
      <c r="E31" s="6">
        <v>189186.13</v>
      </c>
      <c r="F31" s="6">
        <v>186348.34</v>
      </c>
      <c r="G31" s="6">
        <v>526739.21</v>
      </c>
      <c r="H31" s="6">
        <v>59085.02</v>
      </c>
      <c r="I31" s="6">
        <v>-258.10000000000002</v>
      </c>
      <c r="J31" s="6">
        <v>75902.44</v>
      </c>
      <c r="K31" s="6">
        <v>12087.61</v>
      </c>
      <c r="L31" s="6">
        <v>125704.01</v>
      </c>
      <c r="M31" s="6">
        <v>189186.13</v>
      </c>
      <c r="N31" s="6">
        <v>259027.42</v>
      </c>
      <c r="O31" s="6">
        <v>-30068.46</v>
      </c>
      <c r="P31" s="6">
        <v>5377.05</v>
      </c>
      <c r="Q31" s="6">
        <v>2770.43</v>
      </c>
      <c r="R31" s="6">
        <v>9432.6299999999992</v>
      </c>
      <c r="S31" s="6">
        <v>7679.16</v>
      </c>
    </row>
    <row r="32" spans="1:19" x14ac:dyDescent="0.25">
      <c r="A32" s="16" t="s">
        <v>58</v>
      </c>
      <c r="B32" s="8">
        <v>13424654</v>
      </c>
      <c r="C32" s="8">
        <v>13424654</v>
      </c>
      <c r="D32" s="6">
        <v>891503.76</v>
      </c>
      <c r="E32" s="6">
        <v>118083.26</v>
      </c>
      <c r="F32" s="6">
        <v>116312.01</v>
      </c>
      <c r="G32" s="6">
        <v>303254.07</v>
      </c>
      <c r="H32" s="6">
        <v>32058.12</v>
      </c>
      <c r="I32" s="6">
        <v>-161.1</v>
      </c>
      <c r="J32" s="6">
        <v>47375.6</v>
      </c>
      <c r="K32" s="6">
        <v>7544.66</v>
      </c>
      <c r="L32" s="6">
        <v>68204</v>
      </c>
      <c r="M32" s="6">
        <v>118083.26</v>
      </c>
      <c r="N32" s="6">
        <v>140542.10999999999</v>
      </c>
      <c r="O32" s="6">
        <v>-18767.669999999998</v>
      </c>
      <c r="P32" s="6">
        <v>3356.16</v>
      </c>
      <c r="Q32" s="6">
        <v>1503.17</v>
      </c>
      <c r="R32" s="6">
        <v>17432.490000000002</v>
      </c>
      <c r="S32" s="6">
        <v>4166.53</v>
      </c>
    </row>
    <row r="33" spans="2:19" x14ac:dyDescent="0.25">
      <c r="B33" s="17"/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9">
        <f t="shared" ref="B34:S34" si="0">SUM(B6:B33)</f>
        <v>2407423740</v>
      </c>
      <c r="C34" s="19">
        <f t="shared" si="0"/>
        <v>2395698754</v>
      </c>
      <c r="D34" s="20">
        <f t="shared" si="0"/>
        <v>219252690.75</v>
      </c>
      <c r="E34" s="20">
        <f t="shared" si="0"/>
        <v>21044360.16</v>
      </c>
      <c r="F34" s="20">
        <f t="shared" si="0"/>
        <v>20728694.841299996</v>
      </c>
      <c r="G34" s="20">
        <f t="shared" si="0"/>
        <v>71204847.00999999</v>
      </c>
      <c r="H34" s="20">
        <f t="shared" si="0"/>
        <v>6535956.6399999987</v>
      </c>
      <c r="I34" s="20">
        <f t="shared" si="0"/>
        <v>-28643.549999999992</v>
      </c>
      <c r="J34" s="20">
        <f t="shared" si="0"/>
        <v>8596068.6899999995</v>
      </c>
      <c r="K34" s="20">
        <f t="shared" si="0"/>
        <v>1328530.8500000001</v>
      </c>
      <c r="L34" s="20">
        <f t="shared" si="0"/>
        <v>14066728.559999997</v>
      </c>
      <c r="M34" s="20">
        <f t="shared" si="0"/>
        <v>21044360.16</v>
      </c>
      <c r="N34" s="20">
        <f t="shared" si="0"/>
        <v>30426187.810000006</v>
      </c>
      <c r="O34" s="20">
        <f t="shared" si="0"/>
        <v>-3708636.5</v>
      </c>
      <c r="P34" s="20">
        <f t="shared" si="0"/>
        <v>5921065.2099999981</v>
      </c>
      <c r="Q34" s="20">
        <f t="shared" si="0"/>
        <v>308344.90999999997</v>
      </c>
      <c r="R34" s="20">
        <f t="shared" si="0"/>
        <v>6899679.4099999992</v>
      </c>
      <c r="S34" s="20">
        <f t="shared" si="0"/>
        <v>859530.25000000012</v>
      </c>
    </row>
  </sheetData>
  <printOptions headings="1"/>
  <pageMargins left="0.7" right="0.7" top="0.75" bottom="0.75" header="0.3" footer="0.3"/>
  <pageSetup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8A4F1-0C38-49FB-BFF9-762DCF2044C2}">
  <dimension ref="A1:U33"/>
  <sheetViews>
    <sheetView topLeftCell="J1" zoomScaleNormal="100" workbookViewId="0">
      <selection activeCell="S2" sqref="S2"/>
    </sheetView>
  </sheetViews>
  <sheetFormatPr defaultRowHeight="15" x14ac:dyDescent="0.25"/>
  <cols>
    <col min="1" max="1" width="22.28515625" bestFit="1" customWidth="1"/>
    <col min="2" max="3" width="14.28515625" bestFit="1" customWidth="1"/>
    <col min="4" max="4" width="15.28515625" bestFit="1" customWidth="1"/>
    <col min="5" max="6" width="14.28515625" bestFit="1" customWidth="1"/>
    <col min="7" max="7" width="14.42578125" bestFit="1" customWidth="1"/>
    <col min="8" max="8" width="13.42578125" bestFit="1" customWidth="1"/>
    <col min="9" max="9" width="11.42578125" bestFit="1" customWidth="1"/>
    <col min="10" max="10" width="13.42578125" bestFit="1" customWidth="1"/>
    <col min="11" max="11" width="13.28515625" bestFit="1" customWidth="1"/>
    <col min="12" max="13" width="14.28515625" bestFit="1" customWidth="1"/>
    <col min="14" max="14" width="14.42578125" bestFit="1" customWidth="1"/>
    <col min="15" max="15" width="14.5703125" bestFit="1" customWidth="1"/>
    <col min="16" max="16" width="13.42578125" bestFit="1" customWidth="1"/>
    <col min="17" max="17" width="11.7109375" bestFit="1" customWidth="1"/>
    <col min="18" max="18" width="13.42578125" bestFit="1" customWidth="1"/>
    <col min="19" max="19" width="11.7109375" bestFit="1" customWidth="1"/>
  </cols>
  <sheetData>
    <row r="1" spans="1:21" x14ac:dyDescent="0.25">
      <c r="A1" s="3" t="s">
        <v>61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43" t="s">
        <v>104</v>
      </c>
    </row>
    <row r="2" spans="1:21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43" t="s">
        <v>107</v>
      </c>
    </row>
    <row r="3" spans="1:21" x14ac:dyDescent="0.25"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1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1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21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5">
      <c r="A7" t="s">
        <v>35</v>
      </c>
      <c r="B7" s="8">
        <v>82731033</v>
      </c>
      <c r="C7" s="8">
        <v>82729330</v>
      </c>
      <c r="D7" s="6">
        <v>9646475.6799999997</v>
      </c>
      <c r="E7" s="6">
        <v>790712.68</v>
      </c>
      <c r="F7" s="6">
        <v>778852.01</v>
      </c>
      <c r="G7" s="6">
        <v>3156317.23</v>
      </c>
      <c r="H7" s="6">
        <v>315114.53000000003</v>
      </c>
      <c r="I7" s="6">
        <v>-1294.02</v>
      </c>
      <c r="J7" s="6">
        <v>257870.86</v>
      </c>
      <c r="K7" s="6">
        <v>61890.18</v>
      </c>
      <c r="L7" s="6">
        <v>745946.82</v>
      </c>
      <c r="M7" s="6">
        <v>790712.68</v>
      </c>
      <c r="N7" s="6">
        <v>1433876.62</v>
      </c>
      <c r="O7" s="6">
        <v>-53789.55</v>
      </c>
      <c r="P7" s="6">
        <v>190786.89</v>
      </c>
      <c r="Q7" s="6">
        <v>14561.86</v>
      </c>
      <c r="R7" s="6">
        <v>166855.75</v>
      </c>
      <c r="S7" s="6">
        <v>24497.29</v>
      </c>
      <c r="U7" s="15"/>
    </row>
    <row r="8" spans="1:21" x14ac:dyDescent="0.25">
      <c r="A8" t="s">
        <v>36</v>
      </c>
      <c r="B8" s="8">
        <v>40325</v>
      </c>
      <c r="C8" s="8">
        <v>0</v>
      </c>
      <c r="D8" s="6">
        <v>5449.17</v>
      </c>
      <c r="E8" s="6">
        <v>386.7</v>
      </c>
      <c r="F8" s="6">
        <v>380.9</v>
      </c>
      <c r="G8" s="6">
        <v>1463.21</v>
      </c>
      <c r="H8" s="6">
        <v>146.68</v>
      </c>
      <c r="I8" s="6">
        <v>0</v>
      </c>
      <c r="J8" s="6">
        <v>116.69</v>
      </c>
      <c r="K8" s="6">
        <v>29.99</v>
      </c>
      <c r="L8" s="6">
        <v>323.19</v>
      </c>
      <c r="M8" s="6">
        <v>386.7</v>
      </c>
      <c r="N8" s="6">
        <v>673.26</v>
      </c>
      <c r="O8" s="6">
        <v>-20.079999999999998</v>
      </c>
      <c r="P8" s="6">
        <v>93.34</v>
      </c>
      <c r="Q8" s="6">
        <v>6.64</v>
      </c>
      <c r="R8" s="6">
        <v>80.06</v>
      </c>
      <c r="S8" s="6">
        <v>13.44</v>
      </c>
      <c r="U8" s="15"/>
    </row>
    <row r="9" spans="1:21" x14ac:dyDescent="0.25">
      <c r="A9" t="s">
        <v>37</v>
      </c>
      <c r="B9" s="8">
        <v>1220</v>
      </c>
      <c r="C9" s="8">
        <v>0</v>
      </c>
      <c r="D9" s="6">
        <v>128.68</v>
      </c>
      <c r="E9" s="6">
        <v>11.66</v>
      </c>
      <c r="F9" s="6">
        <v>11.49</v>
      </c>
      <c r="G9" s="6">
        <v>15.82</v>
      </c>
      <c r="H9" s="6">
        <v>1.21</v>
      </c>
      <c r="I9" s="6">
        <v>-0.02</v>
      </c>
      <c r="J9" s="6">
        <v>0.75</v>
      </c>
      <c r="K9" s="6">
        <v>0.24</v>
      </c>
      <c r="L9" s="6">
        <v>2.59</v>
      </c>
      <c r="M9" s="6">
        <v>11.66</v>
      </c>
      <c r="N9" s="6">
        <v>5.63</v>
      </c>
      <c r="O9" s="6">
        <v>-0.52</v>
      </c>
      <c r="P9" s="6">
        <v>2.82</v>
      </c>
      <c r="Q9" s="6">
        <v>0.06</v>
      </c>
      <c r="R9" s="6">
        <v>2.97</v>
      </c>
      <c r="S9" s="6">
        <v>0.09</v>
      </c>
      <c r="U9" s="15"/>
    </row>
    <row r="10" spans="1:21" x14ac:dyDescent="0.25">
      <c r="A10" t="s">
        <v>38</v>
      </c>
      <c r="B10" s="8">
        <v>792338853</v>
      </c>
      <c r="C10" s="8">
        <v>791910995</v>
      </c>
      <c r="D10" s="6">
        <v>61033604.700000003</v>
      </c>
      <c r="E10" s="6">
        <v>7570668.8300000001</v>
      </c>
      <c r="F10" s="6">
        <v>7457108.8099999996</v>
      </c>
      <c r="G10" s="6">
        <v>21517781.440000001</v>
      </c>
      <c r="H10" s="6">
        <v>2213099.67</v>
      </c>
      <c r="I10" s="6">
        <v>-12670.08</v>
      </c>
      <c r="J10" s="6">
        <v>1928567.54</v>
      </c>
      <c r="K10" s="6">
        <v>425529.08</v>
      </c>
      <c r="L10" s="6">
        <v>5152027.03</v>
      </c>
      <c r="M10" s="6">
        <v>7570668.8300000001</v>
      </c>
      <c r="N10" s="6">
        <v>10325551.630000001</v>
      </c>
      <c r="O10" s="6">
        <v>-267020.82</v>
      </c>
      <c r="P10" s="6">
        <v>844966.36</v>
      </c>
      <c r="Q10" s="6">
        <v>109454.31</v>
      </c>
      <c r="R10" s="6">
        <v>624706.67000000004</v>
      </c>
      <c r="S10" s="6">
        <v>173570.05</v>
      </c>
      <c r="U10" s="15"/>
    </row>
    <row r="11" spans="1:21" x14ac:dyDescent="0.25">
      <c r="A11" t="s">
        <v>39</v>
      </c>
      <c r="B11" s="8">
        <v>96240</v>
      </c>
      <c r="C11" s="8">
        <v>0</v>
      </c>
      <c r="D11" s="6">
        <v>8939.99</v>
      </c>
      <c r="E11" s="6">
        <v>919.57</v>
      </c>
      <c r="F11" s="6">
        <v>905.78</v>
      </c>
      <c r="G11" s="6">
        <v>1248.32</v>
      </c>
      <c r="H11" s="6">
        <v>95.36</v>
      </c>
      <c r="I11" s="6">
        <v>-1.54</v>
      </c>
      <c r="J11" s="6">
        <v>59.19</v>
      </c>
      <c r="K11" s="6">
        <v>19.34</v>
      </c>
      <c r="L11" s="6">
        <v>204.51</v>
      </c>
      <c r="M11" s="6">
        <v>919.57</v>
      </c>
      <c r="N11" s="6">
        <v>444.16</v>
      </c>
      <c r="O11" s="6">
        <v>-41.2</v>
      </c>
      <c r="P11" s="6">
        <v>222.62</v>
      </c>
      <c r="Q11" s="6">
        <v>4.4400000000000004</v>
      </c>
      <c r="R11" s="6">
        <v>234.42</v>
      </c>
      <c r="S11" s="6">
        <v>7.02</v>
      </c>
      <c r="U11" s="15"/>
    </row>
    <row r="12" spans="1:21" x14ac:dyDescent="0.25">
      <c r="A12" t="s">
        <v>40</v>
      </c>
      <c r="B12" s="8">
        <v>388235315</v>
      </c>
      <c r="C12" s="8">
        <v>388284624</v>
      </c>
      <c r="D12" s="6">
        <v>36726426.420000002</v>
      </c>
      <c r="E12" s="6">
        <v>3718031.15</v>
      </c>
      <c r="F12" s="6">
        <v>3662260.71</v>
      </c>
      <c r="G12" s="6">
        <v>10788225.76</v>
      </c>
      <c r="H12" s="6">
        <v>1078047.6599999999</v>
      </c>
      <c r="I12" s="6">
        <v>-6211.45</v>
      </c>
      <c r="J12" s="6">
        <v>905090.53</v>
      </c>
      <c r="K12" s="6">
        <v>201648</v>
      </c>
      <c r="L12" s="6">
        <v>2523416.73</v>
      </c>
      <c r="M12" s="6">
        <v>3718031.15</v>
      </c>
      <c r="N12" s="6">
        <v>4924570.84</v>
      </c>
      <c r="O12" s="6">
        <v>-117507.33</v>
      </c>
      <c r="P12" s="6">
        <v>763039.33000000007</v>
      </c>
      <c r="Q12" s="6">
        <v>43949.82</v>
      </c>
      <c r="R12" s="6">
        <v>388156.51</v>
      </c>
      <c r="S12" s="6">
        <v>84025.12</v>
      </c>
      <c r="U12" s="15"/>
    </row>
    <row r="13" spans="1:21" x14ac:dyDescent="0.25">
      <c r="A13" t="s">
        <v>41</v>
      </c>
      <c r="B13" s="8">
        <v>367799</v>
      </c>
      <c r="C13" s="8">
        <v>367799</v>
      </c>
      <c r="D13" s="6">
        <v>30031.4</v>
      </c>
      <c r="E13" s="6">
        <v>3519.08</v>
      </c>
      <c r="F13" s="6">
        <v>3466.29</v>
      </c>
      <c r="G13" s="6">
        <v>4768.3900000000003</v>
      </c>
      <c r="H13" s="6">
        <v>364.17</v>
      </c>
      <c r="I13" s="6">
        <v>-5.96</v>
      </c>
      <c r="J13" s="6">
        <v>226.08</v>
      </c>
      <c r="K13" s="6">
        <v>73.77</v>
      </c>
      <c r="L13" s="6">
        <v>782.11</v>
      </c>
      <c r="M13" s="6">
        <v>3519.08</v>
      </c>
      <c r="N13" s="6">
        <v>1696.81</v>
      </c>
      <c r="O13" s="6">
        <v>-157.38</v>
      </c>
      <c r="P13" s="6">
        <v>849.1</v>
      </c>
      <c r="Q13" s="6">
        <v>16.829999999999998</v>
      </c>
      <c r="R13" s="6">
        <v>895.98</v>
      </c>
      <c r="S13" s="6">
        <v>26.88</v>
      </c>
      <c r="U13" s="15"/>
    </row>
    <row r="14" spans="1:21" x14ac:dyDescent="0.25">
      <c r="A14" t="s">
        <v>42</v>
      </c>
      <c r="B14" s="8">
        <v>219417</v>
      </c>
      <c r="C14" s="8">
        <v>219417</v>
      </c>
      <c r="D14" s="6">
        <v>14438.22</v>
      </c>
      <c r="E14" s="6">
        <v>2096.31</v>
      </c>
      <c r="F14" s="6">
        <v>2064.87</v>
      </c>
      <c r="G14" s="6">
        <v>2391.6999999999998</v>
      </c>
      <c r="H14" s="6">
        <v>188.46</v>
      </c>
      <c r="I14" s="6">
        <v>-3.22</v>
      </c>
      <c r="J14" s="6">
        <v>154.55000000000001</v>
      </c>
      <c r="K14" s="6">
        <v>38.97</v>
      </c>
      <c r="L14" s="6">
        <v>419.39</v>
      </c>
      <c r="M14" s="6">
        <v>2096.31</v>
      </c>
      <c r="N14" s="6">
        <v>867.73</v>
      </c>
      <c r="O14" s="6">
        <v>-187.09</v>
      </c>
      <c r="P14" s="6">
        <v>507.46000000000004</v>
      </c>
      <c r="Q14" s="6">
        <v>8.73</v>
      </c>
      <c r="R14" s="6">
        <v>382.23</v>
      </c>
      <c r="S14" s="6">
        <v>14.49</v>
      </c>
      <c r="U14" s="15"/>
    </row>
    <row r="15" spans="1:21" x14ac:dyDescent="0.25">
      <c r="A15" t="s">
        <v>43</v>
      </c>
      <c r="B15" s="8">
        <v>226209</v>
      </c>
      <c r="C15" s="8">
        <v>226209</v>
      </c>
      <c r="D15" s="6">
        <v>34328.65</v>
      </c>
      <c r="E15" s="6">
        <v>2161.56</v>
      </c>
      <c r="F15" s="6">
        <v>2129.13</v>
      </c>
      <c r="G15" s="6">
        <v>8136.3</v>
      </c>
      <c r="H15" s="6">
        <v>822.65</v>
      </c>
      <c r="I15" s="6">
        <v>-1.68</v>
      </c>
      <c r="J15" s="6">
        <v>644.13</v>
      </c>
      <c r="K15" s="6">
        <v>163.24</v>
      </c>
      <c r="L15" s="6">
        <v>1810.01</v>
      </c>
      <c r="M15" s="6">
        <v>2161.56</v>
      </c>
      <c r="N15" s="6">
        <v>3775.51</v>
      </c>
      <c r="O15" s="6">
        <v>-133.01</v>
      </c>
      <c r="P15" s="6">
        <v>522.31999999999994</v>
      </c>
      <c r="Q15" s="6">
        <v>38.32</v>
      </c>
      <c r="R15" s="6">
        <v>432.45</v>
      </c>
      <c r="S15" s="6">
        <v>62.36</v>
      </c>
      <c r="U15" s="15"/>
    </row>
    <row r="16" spans="1:21" x14ac:dyDescent="0.25">
      <c r="A16" t="s">
        <v>44</v>
      </c>
      <c r="B16" s="8">
        <f>742493293+1113</f>
        <v>742494406</v>
      </c>
      <c r="C16" s="8">
        <v>742439794</v>
      </c>
      <c r="D16" s="6">
        <f>85640990.41+723.22</f>
        <v>85641713.629999995</v>
      </c>
      <c r="E16" s="6">
        <v>7094742.4800000004</v>
      </c>
      <c r="F16" s="6">
        <v>6988321.3200000003</v>
      </c>
      <c r="G16" s="6">
        <v>25977268.940000001</v>
      </c>
      <c r="H16" s="6">
        <v>2415863.44</v>
      </c>
      <c r="I16" s="6">
        <v>-11838.8</v>
      </c>
      <c r="J16" s="6">
        <v>1727743.53</v>
      </c>
      <c r="K16" s="6">
        <v>477263.1</v>
      </c>
      <c r="L16" s="6">
        <v>5576791.4800000004</v>
      </c>
      <c r="M16" s="6">
        <v>7094742.4800000004</v>
      </c>
      <c r="N16" s="6">
        <v>10986788.91</v>
      </c>
      <c r="O16" s="6">
        <v>-461829.12</v>
      </c>
      <c r="P16" s="6">
        <v>3436298.18</v>
      </c>
      <c r="Q16" s="6">
        <v>112100.67</v>
      </c>
      <c r="R16" s="6">
        <v>1530993.36</v>
      </c>
      <c r="S16" s="6">
        <v>187094.19</v>
      </c>
      <c r="U16" s="15"/>
    </row>
    <row r="17" spans="1:21" x14ac:dyDescent="0.25">
      <c r="A17" t="s">
        <v>45</v>
      </c>
      <c r="B17" s="8">
        <v>3261103</v>
      </c>
      <c r="C17" s="8">
        <v>0</v>
      </c>
      <c r="D17" s="6">
        <v>609155.76</v>
      </c>
      <c r="E17" s="6">
        <v>31146.799999999999</v>
      </c>
      <c r="F17" s="6">
        <v>30679.599999999999</v>
      </c>
      <c r="G17" s="6">
        <v>36983.14</v>
      </c>
      <c r="H17" s="6">
        <v>3234.35</v>
      </c>
      <c r="I17" s="6">
        <v>-51.79</v>
      </c>
      <c r="J17" s="6">
        <v>2733.15</v>
      </c>
      <c r="K17" s="6">
        <v>639.13</v>
      </c>
      <c r="L17" s="6">
        <v>7295.93</v>
      </c>
      <c r="M17" s="6">
        <v>31146.799999999999</v>
      </c>
      <c r="N17" s="6">
        <v>14692.68</v>
      </c>
      <c r="O17" s="6">
        <v>-5765.27</v>
      </c>
      <c r="P17" s="6">
        <v>7545</v>
      </c>
      <c r="Q17" s="6">
        <v>146.41</v>
      </c>
      <c r="R17" s="6">
        <v>6272.41</v>
      </c>
      <c r="S17" s="6">
        <v>241.14</v>
      </c>
      <c r="U17" s="15"/>
    </row>
    <row r="18" spans="1:21" x14ac:dyDescent="0.25">
      <c r="A18" t="s">
        <v>46</v>
      </c>
      <c r="B18" s="8">
        <v>532991</v>
      </c>
      <c r="C18" s="8">
        <v>0</v>
      </c>
      <c r="D18" s="6">
        <v>54323.78</v>
      </c>
      <c r="E18" s="6">
        <v>5105.1099999999997</v>
      </c>
      <c r="F18" s="6">
        <v>5028.53</v>
      </c>
      <c r="G18" s="6">
        <v>19212.64</v>
      </c>
      <c r="H18" s="6">
        <v>1930.88</v>
      </c>
      <c r="I18" s="6">
        <v>0</v>
      </c>
      <c r="J18" s="6">
        <v>1529.79</v>
      </c>
      <c r="K18" s="6">
        <v>392.04</v>
      </c>
      <c r="L18" s="6">
        <v>4273.5600000000004</v>
      </c>
      <c r="M18" s="6">
        <v>5105.1099999999997</v>
      </c>
      <c r="N18" s="6">
        <v>8904.86</v>
      </c>
      <c r="O18" s="6">
        <v>-324.74</v>
      </c>
      <c r="P18" s="6">
        <v>1225.17</v>
      </c>
      <c r="Q18" s="6">
        <v>102.34</v>
      </c>
      <c r="R18" s="6">
        <v>1028.76</v>
      </c>
      <c r="S18" s="6">
        <v>149.97999999999999</v>
      </c>
      <c r="U18" s="15"/>
    </row>
    <row r="19" spans="1:21" x14ac:dyDescent="0.25">
      <c r="A19" t="s">
        <v>47</v>
      </c>
      <c r="B19" s="8">
        <v>8833865</v>
      </c>
      <c r="C19" s="8">
        <v>759447</v>
      </c>
      <c r="D19" s="6">
        <v>576824.26</v>
      </c>
      <c r="E19" s="6">
        <v>84297.89</v>
      </c>
      <c r="F19" s="6">
        <v>83033.42</v>
      </c>
      <c r="G19" s="6">
        <v>96012.52</v>
      </c>
      <c r="H19" s="6">
        <v>7603.31</v>
      </c>
      <c r="I19" s="6">
        <v>-72.28</v>
      </c>
      <c r="J19" s="6">
        <v>6224.7</v>
      </c>
      <c r="K19" s="6">
        <v>1593.24</v>
      </c>
      <c r="L19" s="6">
        <v>17027.43</v>
      </c>
      <c r="M19" s="6">
        <v>84297.89</v>
      </c>
      <c r="N19" s="6">
        <v>34982.65</v>
      </c>
      <c r="O19" s="6">
        <v>-7469.77</v>
      </c>
      <c r="P19" s="6">
        <v>19844.47</v>
      </c>
      <c r="Q19" s="6">
        <v>264.42</v>
      </c>
      <c r="R19" s="6">
        <v>15430.88</v>
      </c>
      <c r="S19" s="6">
        <v>583.47</v>
      </c>
      <c r="U19" s="15"/>
    </row>
    <row r="20" spans="1:21" x14ac:dyDescent="0.25">
      <c r="A20" t="s">
        <v>48</v>
      </c>
      <c r="B20" s="8">
        <v>241</v>
      </c>
      <c r="C20" s="8">
        <v>0</v>
      </c>
      <c r="D20" s="6">
        <v>17.88</v>
      </c>
      <c r="E20" s="6">
        <v>2.3199999999999998</v>
      </c>
      <c r="F20" s="6">
        <v>2.29</v>
      </c>
      <c r="G20" s="6">
        <v>8.67</v>
      </c>
      <c r="H20" s="6">
        <v>0.87</v>
      </c>
      <c r="I20" s="6">
        <v>0</v>
      </c>
      <c r="J20" s="6">
        <v>0.68</v>
      </c>
      <c r="K20" s="6">
        <v>0.19</v>
      </c>
      <c r="L20" s="6">
        <v>1.93</v>
      </c>
      <c r="M20" s="6">
        <v>2.3199999999999998</v>
      </c>
      <c r="N20" s="6">
        <v>4</v>
      </c>
      <c r="O20" s="6">
        <v>-0.15</v>
      </c>
      <c r="P20" s="6">
        <v>0.57000000000000006</v>
      </c>
      <c r="Q20" s="6">
        <v>0.05</v>
      </c>
      <c r="R20" s="6">
        <v>0.48</v>
      </c>
      <c r="S20" s="6">
        <v>0.05</v>
      </c>
      <c r="U20" s="15"/>
    </row>
    <row r="21" spans="1:21" x14ac:dyDescent="0.25">
      <c r="A21" t="s">
        <v>49</v>
      </c>
      <c r="B21" s="8">
        <v>12258577</v>
      </c>
      <c r="C21" s="8">
        <v>12258577</v>
      </c>
      <c r="D21" s="6">
        <v>997226.77</v>
      </c>
      <c r="E21" s="6">
        <v>117190.72</v>
      </c>
      <c r="F21" s="6">
        <v>115432.87</v>
      </c>
      <c r="G21" s="6">
        <v>268090.63</v>
      </c>
      <c r="H21" s="6">
        <v>25974.43</v>
      </c>
      <c r="I21" s="6">
        <v>-197.7</v>
      </c>
      <c r="J21" s="6">
        <v>20310.560000000001</v>
      </c>
      <c r="K21" s="6">
        <v>5127.83</v>
      </c>
      <c r="L21" s="6">
        <v>57655.05</v>
      </c>
      <c r="M21" s="6">
        <v>117190.72</v>
      </c>
      <c r="N21" s="6">
        <v>120696.9</v>
      </c>
      <c r="O21" s="6">
        <v>-3787.84</v>
      </c>
      <c r="P21" s="6">
        <v>27236.190000000002</v>
      </c>
      <c r="Q21" s="6">
        <v>1213.49</v>
      </c>
      <c r="R21" s="6">
        <v>11851.93</v>
      </c>
      <c r="S21" s="6">
        <v>2009.79</v>
      </c>
      <c r="U21" s="15"/>
    </row>
    <row r="22" spans="1:21" x14ac:dyDescent="0.25">
      <c r="A22" t="s">
        <v>50</v>
      </c>
      <c r="B22" s="8">
        <v>0</v>
      </c>
      <c r="C22" s="8">
        <v>0</v>
      </c>
      <c r="D22" s="6">
        <v>-24052.49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U22" s="15"/>
    </row>
    <row r="23" spans="1:21" x14ac:dyDescent="0.25">
      <c r="A23" s="16" t="s">
        <v>51</v>
      </c>
      <c r="B23" s="8">
        <v>93373129</v>
      </c>
      <c r="C23" s="8">
        <v>93373129</v>
      </c>
      <c r="D23" s="6">
        <v>2875783.8</v>
      </c>
      <c r="E23" s="6">
        <v>892180.24</v>
      </c>
      <c r="F23" s="6">
        <v>878797.54</v>
      </c>
      <c r="G23" s="6">
        <v>247823.63</v>
      </c>
      <c r="H23" s="6">
        <v>26393.47</v>
      </c>
      <c r="I23" s="6">
        <v>-1493.97</v>
      </c>
      <c r="J23" s="6">
        <v>22002.62</v>
      </c>
      <c r="K23" s="6">
        <v>5080.32</v>
      </c>
      <c r="L23" s="6">
        <v>59379.26</v>
      </c>
      <c r="M23" s="6">
        <v>892180.24</v>
      </c>
      <c r="N23" s="6">
        <v>121238.21</v>
      </c>
      <c r="O23" s="6">
        <v>-7843.34</v>
      </c>
      <c r="P23" s="6">
        <v>4342.46</v>
      </c>
      <c r="Q23" s="6">
        <v>1838.59</v>
      </c>
      <c r="R23" s="6">
        <v>14865.98</v>
      </c>
      <c r="S23" s="6">
        <v>2020.03</v>
      </c>
      <c r="U23" s="15"/>
    </row>
    <row r="24" spans="1:21" x14ac:dyDescent="0.25">
      <c r="A24" s="16" t="s">
        <v>52</v>
      </c>
      <c r="B24" s="8">
        <v>0</v>
      </c>
      <c r="C24" s="8">
        <v>0</v>
      </c>
      <c r="D24" s="6">
        <v>165138.49</v>
      </c>
      <c r="E24" s="6">
        <v>0</v>
      </c>
      <c r="F24" s="6">
        <v>0</v>
      </c>
      <c r="G24" s="6">
        <v>29178.49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29178.49</v>
      </c>
      <c r="Q24" s="6">
        <v>0</v>
      </c>
      <c r="R24" s="6">
        <v>0</v>
      </c>
      <c r="S24" s="6">
        <v>0</v>
      </c>
      <c r="U24" s="15"/>
    </row>
    <row r="25" spans="1:21" x14ac:dyDescent="0.25">
      <c r="A25" s="16" t="s">
        <v>53</v>
      </c>
      <c r="B25" s="8">
        <v>0</v>
      </c>
      <c r="C25" s="8">
        <v>0</v>
      </c>
      <c r="D25" s="6">
        <v>1478400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U25" s="15"/>
    </row>
    <row r="26" spans="1:21" x14ac:dyDescent="0.25">
      <c r="A26" s="16" t="s">
        <v>54</v>
      </c>
      <c r="B26" s="8">
        <v>9621548</v>
      </c>
      <c r="C26" s="8">
        <v>9621548</v>
      </c>
      <c r="D26" s="6">
        <v>579622.07999999996</v>
      </c>
      <c r="E26" s="6">
        <v>91933.89</v>
      </c>
      <c r="F26" s="6">
        <v>90554.880000000005</v>
      </c>
      <c r="G26" s="6">
        <v>148123.73000000001</v>
      </c>
      <c r="H26" s="6">
        <v>15846.69</v>
      </c>
      <c r="I26" s="6">
        <v>-153.94</v>
      </c>
      <c r="J26" s="6">
        <v>13133.41</v>
      </c>
      <c r="K26" s="6">
        <v>3550.35</v>
      </c>
      <c r="L26" s="6">
        <v>36436.800000000003</v>
      </c>
      <c r="M26" s="6">
        <v>91933.89</v>
      </c>
      <c r="N26" s="6">
        <v>74018.570000000007</v>
      </c>
      <c r="O26" s="6">
        <v>-1664.53</v>
      </c>
      <c r="P26" s="6">
        <v>3454.14</v>
      </c>
      <c r="Q26" s="6">
        <v>635.02</v>
      </c>
      <c r="R26" s="6">
        <v>1626.04</v>
      </c>
      <c r="S26" s="6">
        <v>1241.18</v>
      </c>
      <c r="U26" s="15"/>
    </row>
    <row r="27" spans="1:21" x14ac:dyDescent="0.25">
      <c r="A27" s="16" t="s">
        <v>55</v>
      </c>
      <c r="B27" s="8">
        <v>441018</v>
      </c>
      <c r="C27" s="8">
        <v>882036</v>
      </c>
      <c r="D27" s="6">
        <v>37685.99</v>
      </c>
      <c r="E27" s="6">
        <v>0</v>
      </c>
      <c r="F27" s="6">
        <v>0</v>
      </c>
      <c r="G27" s="6">
        <v>6796.54</v>
      </c>
      <c r="H27" s="6">
        <v>726.36</v>
      </c>
      <c r="I27" s="6">
        <v>0</v>
      </c>
      <c r="J27" s="6">
        <v>601.99</v>
      </c>
      <c r="K27" s="6">
        <v>162.74</v>
      </c>
      <c r="L27" s="6">
        <v>1670.14</v>
      </c>
      <c r="M27" s="6">
        <v>0</v>
      </c>
      <c r="N27" s="6">
        <v>3392.75</v>
      </c>
      <c r="O27" s="6">
        <v>-76.3</v>
      </c>
      <c r="P27" s="6">
        <v>158.33000000000001</v>
      </c>
      <c r="Q27" s="6">
        <v>29.11</v>
      </c>
      <c r="R27" s="6">
        <v>74.53</v>
      </c>
      <c r="S27" s="6">
        <v>56.89</v>
      </c>
      <c r="U27" s="15"/>
    </row>
    <row r="28" spans="1:21" x14ac:dyDescent="0.25">
      <c r="A28" s="16" t="s">
        <v>56</v>
      </c>
      <c r="B28" s="8">
        <v>9105120</v>
      </c>
      <c r="C28" s="8">
        <v>9105120</v>
      </c>
      <c r="D28" s="6">
        <v>373591.09</v>
      </c>
      <c r="E28" s="6">
        <v>0</v>
      </c>
      <c r="F28" s="6">
        <v>0</v>
      </c>
      <c r="G28" s="6">
        <v>30320.05</v>
      </c>
      <c r="H28" s="6">
        <v>0</v>
      </c>
      <c r="I28" s="6">
        <v>0</v>
      </c>
      <c r="J28" s="6">
        <v>22161.86</v>
      </c>
      <c r="K28" s="6">
        <v>4889.45</v>
      </c>
      <c r="L28" s="6">
        <v>0</v>
      </c>
      <c r="M28" s="6">
        <v>0</v>
      </c>
      <c r="N28" s="6">
        <v>0</v>
      </c>
      <c r="O28" s="6">
        <v>0</v>
      </c>
      <c r="P28" s="6">
        <v>3268.74</v>
      </c>
      <c r="Q28" s="6">
        <v>0</v>
      </c>
      <c r="R28" s="6">
        <v>0</v>
      </c>
      <c r="S28" s="6">
        <v>0</v>
      </c>
      <c r="U28" s="15"/>
    </row>
    <row r="29" spans="1:21" x14ac:dyDescent="0.25">
      <c r="A29" s="16" t="s">
        <v>57</v>
      </c>
      <c r="B29" s="8">
        <v>33046200</v>
      </c>
      <c r="C29" s="8">
        <v>33046200</v>
      </c>
      <c r="D29" s="6">
        <v>1978031.83</v>
      </c>
      <c r="E29" s="6">
        <v>315756.44</v>
      </c>
      <c r="F29" s="6">
        <v>311020.09000000003</v>
      </c>
      <c r="G29" s="6">
        <v>741213.28</v>
      </c>
      <c r="H29" s="6">
        <v>78577.13</v>
      </c>
      <c r="I29" s="6">
        <v>-528.74</v>
      </c>
      <c r="J29" s="6">
        <v>80434.45</v>
      </c>
      <c r="K29" s="6">
        <v>17745.810000000001</v>
      </c>
      <c r="L29" s="6">
        <v>182964.58</v>
      </c>
      <c r="M29" s="6">
        <v>315756.44</v>
      </c>
      <c r="N29" s="6">
        <v>366631.27</v>
      </c>
      <c r="O29" s="6">
        <v>-11136.57</v>
      </c>
      <c r="P29" s="6">
        <v>11863.59</v>
      </c>
      <c r="Q29" s="6">
        <v>3886.43</v>
      </c>
      <c r="R29" s="6">
        <v>4612.3599999999997</v>
      </c>
      <c r="S29" s="6">
        <v>6162.97</v>
      </c>
      <c r="U29" s="15"/>
    </row>
    <row r="30" spans="1:21" x14ac:dyDescent="0.25">
      <c r="A30" s="16" t="s">
        <v>58</v>
      </c>
      <c r="B30" s="8">
        <v>13505925</v>
      </c>
      <c r="C30" s="8">
        <v>13505925</v>
      </c>
      <c r="D30" s="6">
        <v>927593.05</v>
      </c>
      <c r="E30" s="6">
        <v>129049.11</v>
      </c>
      <c r="F30" s="6">
        <v>127113.37</v>
      </c>
      <c r="G30" s="6">
        <v>309111.26</v>
      </c>
      <c r="H30" s="6">
        <v>32360.1</v>
      </c>
      <c r="I30" s="6">
        <v>-216.09</v>
      </c>
      <c r="J30" s="6">
        <v>32873.42</v>
      </c>
      <c r="K30" s="6">
        <v>7252.68</v>
      </c>
      <c r="L30" s="6">
        <v>75349.56</v>
      </c>
      <c r="M30" s="6">
        <v>129049.11</v>
      </c>
      <c r="N30" s="6">
        <v>150988.26</v>
      </c>
      <c r="O30" s="6">
        <v>-4551.5</v>
      </c>
      <c r="P30" s="6">
        <v>4848.63</v>
      </c>
      <c r="Q30" s="6">
        <v>1600.53</v>
      </c>
      <c r="R30" s="6">
        <v>6067.6</v>
      </c>
      <c r="S30" s="6">
        <v>2538.0700000000002</v>
      </c>
      <c r="U30" s="15"/>
    </row>
    <row r="31" spans="1:21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U31" s="15"/>
    </row>
    <row r="32" spans="1:21" x14ac:dyDescent="0.25">
      <c r="B32" s="8">
        <f>SUM(B6:B31)</f>
        <v>2190730534</v>
      </c>
      <c r="C32" s="8">
        <f t="shared" ref="C32:S32" si="0">SUM(C6:C31)</f>
        <v>2178730150</v>
      </c>
      <c r="D32" s="6">
        <f t="shared" si="0"/>
        <v>203770878.83000007</v>
      </c>
      <c r="E32" s="6">
        <f t="shared" si="0"/>
        <v>20849912.540000003</v>
      </c>
      <c r="F32" s="6">
        <f t="shared" si="0"/>
        <v>20537163.900000002</v>
      </c>
      <c r="G32" s="6">
        <f t="shared" si="0"/>
        <v>63390491.690000005</v>
      </c>
      <c r="H32" s="6">
        <f t="shared" si="0"/>
        <v>6216391.4199999981</v>
      </c>
      <c r="I32" s="6">
        <f t="shared" si="0"/>
        <v>-34741.279999999999</v>
      </c>
      <c r="J32" s="6">
        <f t="shared" si="0"/>
        <v>5022480.4800000004</v>
      </c>
      <c r="K32" s="6">
        <f t="shared" si="0"/>
        <v>1213089.6900000002</v>
      </c>
      <c r="L32" s="6">
        <f t="shared" si="0"/>
        <v>14443778.100000001</v>
      </c>
      <c r="M32" s="6">
        <f t="shared" si="0"/>
        <v>20849912.540000003</v>
      </c>
      <c r="N32" s="6">
        <f t="shared" si="0"/>
        <v>28573801.25</v>
      </c>
      <c r="O32" s="6">
        <f t="shared" si="0"/>
        <v>-943306.1100000001</v>
      </c>
      <c r="P32" s="6">
        <f t="shared" si="0"/>
        <v>5350254.2</v>
      </c>
      <c r="Q32" s="6">
        <f t="shared" si="0"/>
        <v>289858.07</v>
      </c>
      <c r="R32" s="6">
        <f t="shared" si="0"/>
        <v>2774571.37</v>
      </c>
      <c r="S32" s="6">
        <f t="shared" si="0"/>
        <v>484314.49999999994</v>
      </c>
      <c r="U32" s="15"/>
    </row>
    <row r="33" spans="21:21" x14ac:dyDescent="0.25">
      <c r="U33" s="15"/>
    </row>
  </sheetData>
  <printOptions headings="1"/>
  <pageMargins left="0.7" right="0.7" top="0.75" bottom="0.75" header="0.3" footer="0.3"/>
  <pageSetup scale="4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6CA29-041C-4B67-95F8-1D027E05C0FA}">
  <dimension ref="A1:T32"/>
  <sheetViews>
    <sheetView topLeftCell="J1" zoomScaleNormal="100" workbookViewId="0">
      <selection activeCell="S2" sqref="S2"/>
    </sheetView>
  </sheetViews>
  <sheetFormatPr defaultRowHeight="15" x14ac:dyDescent="0.25"/>
  <cols>
    <col min="1" max="1" width="22.28515625" bestFit="1" customWidth="1"/>
    <col min="2" max="3" width="14.28515625" bestFit="1" customWidth="1"/>
    <col min="4" max="4" width="15.28515625" bestFit="1" customWidth="1"/>
    <col min="5" max="6" width="14.28515625" bestFit="1" customWidth="1"/>
    <col min="7" max="7" width="14.42578125" bestFit="1" customWidth="1"/>
    <col min="8" max="8" width="13.42578125" bestFit="1" customWidth="1"/>
    <col min="9" max="9" width="11.42578125" bestFit="1" customWidth="1"/>
    <col min="10" max="10" width="13.42578125" bestFit="1" customWidth="1"/>
    <col min="11" max="11" width="13.28515625" bestFit="1" customWidth="1"/>
    <col min="12" max="13" width="14.28515625" bestFit="1" customWidth="1"/>
    <col min="14" max="14" width="14.42578125" bestFit="1" customWidth="1"/>
    <col min="15" max="15" width="14.5703125" bestFit="1" customWidth="1"/>
    <col min="16" max="16" width="13.28515625" bestFit="1" customWidth="1"/>
    <col min="17" max="17" width="11.7109375" bestFit="1" customWidth="1"/>
    <col min="18" max="18" width="13.42578125" bestFit="1" customWidth="1"/>
    <col min="19" max="19" width="11.7109375" bestFit="1" customWidth="1"/>
  </cols>
  <sheetData>
    <row r="1" spans="1:20" x14ac:dyDescent="0.25">
      <c r="A1" s="3" t="s">
        <v>62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43" t="s">
        <v>104</v>
      </c>
    </row>
    <row r="2" spans="1:20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43" t="s">
        <v>108</v>
      </c>
    </row>
    <row r="3" spans="1:20" x14ac:dyDescent="0.25"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0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20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x14ac:dyDescent="0.25">
      <c r="A7" t="s">
        <v>35</v>
      </c>
      <c r="B7" s="8">
        <v>83216364</v>
      </c>
      <c r="C7" s="8">
        <v>83215171</v>
      </c>
      <c r="D7" s="6">
        <v>9865955.0199999996</v>
      </c>
      <c r="E7" s="6">
        <v>901814.54</v>
      </c>
      <c r="F7" s="6">
        <v>888287.3</v>
      </c>
      <c r="G7" s="6">
        <v>3237499.66</v>
      </c>
      <c r="H7" s="6">
        <v>316897.71000000002</v>
      </c>
      <c r="I7" s="6">
        <v>-1312.74</v>
      </c>
      <c r="J7" s="6">
        <v>320976.53000000003</v>
      </c>
      <c r="K7" s="6">
        <v>62169.13</v>
      </c>
      <c r="L7" s="6">
        <v>751506.87</v>
      </c>
      <c r="M7" s="6">
        <v>901814.54</v>
      </c>
      <c r="N7" s="6">
        <v>1442371.96</v>
      </c>
      <c r="O7" s="6">
        <v>-54107.14</v>
      </c>
      <c r="P7" s="6">
        <v>191898.2</v>
      </c>
      <c r="Q7" s="6">
        <v>14644.24</v>
      </c>
      <c r="R7" s="6">
        <v>167816.82</v>
      </c>
      <c r="S7" s="6">
        <v>24638.080000000002</v>
      </c>
      <c r="T7" s="15"/>
    </row>
    <row r="8" spans="1:20" x14ac:dyDescent="0.25">
      <c r="A8" t="s">
        <v>36</v>
      </c>
      <c r="B8" s="8">
        <v>40325</v>
      </c>
      <c r="C8" s="8">
        <v>0</v>
      </c>
      <c r="D8" s="6">
        <v>5502.35</v>
      </c>
      <c r="E8" s="6">
        <v>436.77</v>
      </c>
      <c r="F8" s="6">
        <v>430.22</v>
      </c>
      <c r="G8" s="6">
        <v>1466.32</v>
      </c>
      <c r="H8" s="6">
        <v>146.68</v>
      </c>
      <c r="I8" s="6">
        <v>0</v>
      </c>
      <c r="J8" s="6">
        <v>119.8</v>
      </c>
      <c r="K8" s="6">
        <v>29.99</v>
      </c>
      <c r="L8" s="6">
        <v>323.19</v>
      </c>
      <c r="M8" s="6">
        <v>436.77</v>
      </c>
      <c r="N8" s="6">
        <v>673.26</v>
      </c>
      <c r="O8" s="6">
        <v>-20.079999999999998</v>
      </c>
      <c r="P8" s="6">
        <v>93.34</v>
      </c>
      <c r="Q8" s="6">
        <v>6.64</v>
      </c>
      <c r="R8" s="6">
        <v>80.06</v>
      </c>
      <c r="S8" s="6">
        <v>13.44</v>
      </c>
      <c r="T8" s="15"/>
    </row>
    <row r="9" spans="1:20" x14ac:dyDescent="0.25">
      <c r="A9" t="s">
        <v>37</v>
      </c>
      <c r="B9" s="8">
        <v>1220</v>
      </c>
      <c r="C9" s="8">
        <v>0</v>
      </c>
      <c r="D9" s="6">
        <v>130.4</v>
      </c>
      <c r="E9" s="6">
        <v>13.22</v>
      </c>
      <c r="F9" s="6">
        <v>13.02</v>
      </c>
      <c r="G9" s="6">
        <v>15.98</v>
      </c>
      <c r="H9" s="6">
        <v>1.21</v>
      </c>
      <c r="I9" s="6">
        <v>-0.02</v>
      </c>
      <c r="J9" s="6">
        <v>0.91</v>
      </c>
      <c r="K9" s="6">
        <v>0.24</v>
      </c>
      <c r="L9" s="6">
        <v>2.59</v>
      </c>
      <c r="M9" s="6">
        <v>13.22</v>
      </c>
      <c r="N9" s="6">
        <v>5.63</v>
      </c>
      <c r="O9" s="6">
        <v>-0.52</v>
      </c>
      <c r="P9" s="6">
        <v>2.82</v>
      </c>
      <c r="Q9" s="6">
        <v>0.06</v>
      </c>
      <c r="R9" s="6">
        <v>2.97</v>
      </c>
      <c r="S9" s="6">
        <v>0.09</v>
      </c>
      <c r="T9" s="15"/>
    </row>
    <row r="10" spans="1:20" x14ac:dyDescent="0.25">
      <c r="A10" t="s">
        <v>38</v>
      </c>
      <c r="B10" s="8">
        <v>815787197</v>
      </c>
      <c r="C10" s="8">
        <v>815437371</v>
      </c>
      <c r="D10" s="6">
        <v>62690195.329999998</v>
      </c>
      <c r="E10" s="6">
        <v>8834936.0800000001</v>
      </c>
      <c r="F10" s="6">
        <v>8702412.0500000007</v>
      </c>
      <c r="G10" s="6">
        <v>21594381.859999999</v>
      </c>
      <c r="H10" s="6">
        <v>2205910.89</v>
      </c>
      <c r="I10" s="6">
        <v>-13034.16</v>
      </c>
      <c r="J10" s="6">
        <v>1979915.57</v>
      </c>
      <c r="K10" s="6">
        <v>438186.81</v>
      </c>
      <c r="L10" s="6">
        <v>5134311.54</v>
      </c>
      <c r="M10" s="6">
        <v>8834936.0800000001</v>
      </c>
      <c r="N10" s="6">
        <v>10291429.359999999</v>
      </c>
      <c r="O10" s="6">
        <v>-274924.68</v>
      </c>
      <c r="P10" s="6">
        <v>926237.75</v>
      </c>
      <c r="Q10" s="6">
        <v>109093.85</v>
      </c>
      <c r="R10" s="6">
        <v>624259.35</v>
      </c>
      <c r="S10" s="6">
        <v>172995.58</v>
      </c>
      <c r="T10" s="15"/>
    </row>
    <row r="11" spans="1:20" x14ac:dyDescent="0.25">
      <c r="A11" t="s">
        <v>39</v>
      </c>
      <c r="B11" s="8">
        <v>96240</v>
      </c>
      <c r="C11" s="8">
        <v>0</v>
      </c>
      <c r="D11" s="6">
        <v>9075.4</v>
      </c>
      <c r="E11" s="6">
        <v>1042.48</v>
      </c>
      <c r="F11" s="6">
        <v>1026.8399999999999</v>
      </c>
      <c r="G11" s="6">
        <v>1260.82</v>
      </c>
      <c r="H11" s="6">
        <v>95.36</v>
      </c>
      <c r="I11" s="6">
        <v>-1.54</v>
      </c>
      <c r="J11" s="6">
        <v>71.69</v>
      </c>
      <c r="K11" s="6">
        <v>19.34</v>
      </c>
      <c r="L11" s="6">
        <v>204.51</v>
      </c>
      <c r="M11" s="6">
        <v>1042.48</v>
      </c>
      <c r="N11" s="6">
        <v>444.16</v>
      </c>
      <c r="O11" s="6">
        <v>-41.2</v>
      </c>
      <c r="P11" s="6">
        <v>222.62</v>
      </c>
      <c r="Q11" s="6">
        <v>4.4400000000000004</v>
      </c>
      <c r="R11" s="6">
        <v>234.42</v>
      </c>
      <c r="S11" s="6">
        <v>7.02</v>
      </c>
      <c r="T11" s="15"/>
    </row>
    <row r="12" spans="1:20" x14ac:dyDescent="0.25">
      <c r="A12" t="s">
        <v>40</v>
      </c>
      <c r="B12" s="8">
        <v>397805310</v>
      </c>
      <c r="C12" s="8">
        <v>397853496</v>
      </c>
      <c r="D12" s="6">
        <v>37993086.340000004</v>
      </c>
      <c r="E12" s="6">
        <v>4321990.7300000004</v>
      </c>
      <c r="F12" s="6">
        <v>4257160.8899999997</v>
      </c>
      <c r="G12" s="6">
        <v>11094458.9</v>
      </c>
      <c r="H12" s="6">
        <v>1105454.17</v>
      </c>
      <c r="I12" s="6">
        <v>-6377.24</v>
      </c>
      <c r="J12" s="6">
        <v>962247.9</v>
      </c>
      <c r="K12" s="6">
        <v>206809.76</v>
      </c>
      <c r="L12" s="6">
        <v>2588198.06</v>
      </c>
      <c r="M12" s="6">
        <v>4321990.7300000004</v>
      </c>
      <c r="N12" s="6">
        <v>5049978.84</v>
      </c>
      <c r="O12" s="6">
        <v>-120536.94</v>
      </c>
      <c r="P12" s="6">
        <v>781483.37</v>
      </c>
      <c r="Q12" s="6">
        <v>45067.11</v>
      </c>
      <c r="R12" s="6">
        <v>395965.93</v>
      </c>
      <c r="S12" s="6">
        <v>86167.94</v>
      </c>
      <c r="T12" s="15"/>
    </row>
    <row r="13" spans="1:20" x14ac:dyDescent="0.25">
      <c r="A13" t="s">
        <v>41</v>
      </c>
      <c r="B13" s="8">
        <v>350204</v>
      </c>
      <c r="C13" s="8">
        <v>350204</v>
      </c>
      <c r="D13" s="6">
        <v>29073.41</v>
      </c>
      <c r="E13" s="6">
        <v>3791.05</v>
      </c>
      <c r="F13" s="6">
        <v>3734.19</v>
      </c>
      <c r="G13" s="6">
        <v>4589.37</v>
      </c>
      <c r="H13" s="6">
        <v>346.88</v>
      </c>
      <c r="I13" s="6">
        <v>-5.63</v>
      </c>
      <c r="J13" s="6">
        <v>261.02999999999997</v>
      </c>
      <c r="K13" s="6">
        <v>70.290000000000006</v>
      </c>
      <c r="L13" s="6">
        <v>744.56</v>
      </c>
      <c r="M13" s="6">
        <v>3791.05</v>
      </c>
      <c r="N13" s="6">
        <v>1616.5</v>
      </c>
      <c r="O13" s="6">
        <v>-149.88</v>
      </c>
      <c r="P13" s="6">
        <v>810.98</v>
      </c>
      <c r="Q13" s="6">
        <v>16.11</v>
      </c>
      <c r="R13" s="6">
        <v>852.96</v>
      </c>
      <c r="S13" s="6">
        <v>25.57</v>
      </c>
      <c r="T13" s="15"/>
    </row>
    <row r="14" spans="1:20" x14ac:dyDescent="0.25">
      <c r="A14" t="s">
        <v>42</v>
      </c>
      <c r="B14" s="8">
        <v>218421</v>
      </c>
      <c r="C14" s="8">
        <v>218421</v>
      </c>
      <c r="D14" s="6">
        <v>14668.02</v>
      </c>
      <c r="E14" s="6">
        <v>2362.92</v>
      </c>
      <c r="F14" s="6">
        <v>2327.48</v>
      </c>
      <c r="G14" s="6">
        <v>2386.44</v>
      </c>
      <c r="H14" s="6">
        <v>187.24</v>
      </c>
      <c r="I14" s="6">
        <v>-3.39</v>
      </c>
      <c r="J14" s="6">
        <v>157.96</v>
      </c>
      <c r="K14" s="6">
        <v>38.68</v>
      </c>
      <c r="L14" s="6">
        <v>419.59</v>
      </c>
      <c r="M14" s="6">
        <v>2362.92</v>
      </c>
      <c r="N14" s="6">
        <v>863.84</v>
      </c>
      <c r="O14" s="6">
        <v>-186.27</v>
      </c>
      <c r="P14" s="6">
        <v>505.15999999999997</v>
      </c>
      <c r="Q14" s="6">
        <v>8.7100000000000009</v>
      </c>
      <c r="R14" s="6">
        <v>380.42</v>
      </c>
      <c r="S14" s="6">
        <v>14.5</v>
      </c>
      <c r="T14" s="15"/>
    </row>
    <row r="15" spans="1:20" x14ac:dyDescent="0.25">
      <c r="A15" t="s">
        <v>43</v>
      </c>
      <c r="B15" s="8">
        <v>227225</v>
      </c>
      <c r="C15" s="8">
        <v>227225</v>
      </c>
      <c r="D15" s="6">
        <v>34709.06</v>
      </c>
      <c r="E15" s="6">
        <v>2464.8200000000002</v>
      </c>
      <c r="F15" s="6">
        <v>2427.85</v>
      </c>
      <c r="G15" s="6">
        <v>8203.9500000000007</v>
      </c>
      <c r="H15" s="6">
        <v>826.1</v>
      </c>
      <c r="I15" s="6">
        <v>-1.68</v>
      </c>
      <c r="J15" s="6">
        <v>677.11</v>
      </c>
      <c r="K15" s="6">
        <v>163.88</v>
      </c>
      <c r="L15" s="6">
        <v>1818.98</v>
      </c>
      <c r="M15" s="6">
        <v>2464.8200000000002</v>
      </c>
      <c r="N15" s="6">
        <v>3792.42</v>
      </c>
      <c r="O15" s="6">
        <v>-133.69</v>
      </c>
      <c r="P15" s="6">
        <v>524.9</v>
      </c>
      <c r="Q15" s="6">
        <v>38.53</v>
      </c>
      <c r="R15" s="6">
        <v>434.65</v>
      </c>
      <c r="S15" s="6">
        <v>62.75</v>
      </c>
      <c r="T15" s="15"/>
    </row>
    <row r="16" spans="1:20" x14ac:dyDescent="0.25">
      <c r="A16" t="s">
        <v>44</v>
      </c>
      <c r="B16" s="8">
        <f>727556791+55797</f>
        <v>727612588</v>
      </c>
      <c r="C16" s="8">
        <v>727527870</v>
      </c>
      <c r="D16" s="6">
        <f>86230563.81+5751.78</f>
        <v>86236315.590000004</v>
      </c>
      <c r="E16" s="6">
        <v>7881873.0199999996</v>
      </c>
      <c r="F16" s="6">
        <v>7763644.8600000003</v>
      </c>
      <c r="G16" s="6">
        <v>26431112.489999998</v>
      </c>
      <c r="H16" s="6">
        <v>2366928.9300000002</v>
      </c>
      <c r="I16" s="6">
        <v>-11647.73</v>
      </c>
      <c r="J16" s="6">
        <v>2664284.2999999998</v>
      </c>
      <c r="K16" s="6">
        <v>467116.12</v>
      </c>
      <c r="L16" s="6">
        <v>5469538.2599999998</v>
      </c>
      <c r="M16" s="6">
        <v>7881873.0199999996</v>
      </c>
      <c r="N16" s="6">
        <v>10766489.779999999</v>
      </c>
      <c r="O16" s="6">
        <v>-452574.3</v>
      </c>
      <c r="P16" s="6">
        <v>3367415.44</v>
      </c>
      <c r="Q16" s="6">
        <v>109854.26</v>
      </c>
      <c r="R16" s="6">
        <v>1500352.46</v>
      </c>
      <c r="S16" s="6">
        <v>183354.97</v>
      </c>
      <c r="T16" s="15"/>
    </row>
    <row r="17" spans="1:20" x14ac:dyDescent="0.25">
      <c r="A17" t="s">
        <v>45</v>
      </c>
      <c r="B17" s="8">
        <v>3275156</v>
      </c>
      <c r="C17" s="8">
        <v>0</v>
      </c>
      <c r="D17" s="6">
        <v>616263.89</v>
      </c>
      <c r="E17" s="6">
        <v>35476.36</v>
      </c>
      <c r="F17" s="6">
        <v>34944.199999999997</v>
      </c>
      <c r="G17" s="6">
        <v>37170.99</v>
      </c>
      <c r="H17" s="6">
        <v>3248.89</v>
      </c>
      <c r="I17" s="6">
        <v>-51.91</v>
      </c>
      <c r="J17" s="6">
        <v>2784.28</v>
      </c>
      <c r="K17" s="6">
        <v>642.34</v>
      </c>
      <c r="L17" s="6">
        <v>7322.96</v>
      </c>
      <c r="M17" s="6">
        <v>35476.36</v>
      </c>
      <c r="N17" s="6">
        <v>14755.35</v>
      </c>
      <c r="O17" s="6">
        <v>-5790.12</v>
      </c>
      <c r="P17" s="6">
        <v>7572.0700000000006</v>
      </c>
      <c r="Q17" s="6">
        <v>147.06</v>
      </c>
      <c r="R17" s="6">
        <v>6298.06</v>
      </c>
      <c r="S17" s="6">
        <v>242.01</v>
      </c>
      <c r="T17" s="15"/>
    </row>
    <row r="18" spans="1:20" x14ac:dyDescent="0.25">
      <c r="A18" t="s">
        <v>46</v>
      </c>
      <c r="B18" s="8">
        <v>532765</v>
      </c>
      <c r="C18" s="8">
        <v>0</v>
      </c>
      <c r="D18" s="6">
        <v>55029.72</v>
      </c>
      <c r="E18" s="6">
        <v>5767.2</v>
      </c>
      <c r="F18" s="6">
        <v>5680.68</v>
      </c>
      <c r="G18" s="6">
        <v>19269.23</v>
      </c>
      <c r="H18" s="6">
        <v>1930.04</v>
      </c>
      <c r="I18" s="6">
        <v>0</v>
      </c>
      <c r="J18" s="6">
        <v>1593.72</v>
      </c>
      <c r="K18" s="6">
        <v>391.84</v>
      </c>
      <c r="L18" s="6">
        <v>4271.92</v>
      </c>
      <c r="M18" s="6">
        <v>5767.2</v>
      </c>
      <c r="N18" s="6">
        <v>8901.06</v>
      </c>
      <c r="O18" s="6">
        <v>-324.64</v>
      </c>
      <c r="P18" s="6">
        <v>1224.73</v>
      </c>
      <c r="Q18" s="6">
        <v>102.34</v>
      </c>
      <c r="R18" s="6">
        <v>1028.3399999999999</v>
      </c>
      <c r="S18" s="6">
        <v>149.88</v>
      </c>
      <c r="T18" s="15"/>
    </row>
    <row r="19" spans="1:20" x14ac:dyDescent="0.25">
      <c r="A19" t="s">
        <v>47</v>
      </c>
      <c r="B19" s="8">
        <v>8825503</v>
      </c>
      <c r="C19" s="8">
        <v>748238</v>
      </c>
      <c r="D19" s="6">
        <v>591266.4</v>
      </c>
      <c r="E19" s="6">
        <v>95470.56</v>
      </c>
      <c r="F19" s="6">
        <v>94038.45</v>
      </c>
      <c r="G19" s="6">
        <v>96094.54</v>
      </c>
      <c r="H19" s="6">
        <v>7596.85</v>
      </c>
      <c r="I19" s="6">
        <v>-72.19</v>
      </c>
      <c r="J19" s="6">
        <v>6410.26</v>
      </c>
      <c r="K19" s="6">
        <v>1592.53</v>
      </c>
      <c r="L19" s="6">
        <v>17011.39</v>
      </c>
      <c r="M19" s="6">
        <v>95470.56</v>
      </c>
      <c r="N19" s="6">
        <v>34942.480000000003</v>
      </c>
      <c r="O19" s="6">
        <v>-7463.25</v>
      </c>
      <c r="P19" s="6">
        <v>19822.39</v>
      </c>
      <c r="Q19" s="6">
        <v>264</v>
      </c>
      <c r="R19" s="6">
        <v>15407.52</v>
      </c>
      <c r="S19" s="6">
        <v>582.55999999999995</v>
      </c>
      <c r="T19" s="15"/>
    </row>
    <row r="20" spans="1:20" x14ac:dyDescent="0.25">
      <c r="A20" t="s">
        <v>48</v>
      </c>
      <c r="B20" s="8">
        <v>241</v>
      </c>
      <c r="C20" s="8">
        <v>0</v>
      </c>
      <c r="D20" s="6">
        <v>18.22</v>
      </c>
      <c r="E20" s="6">
        <v>2.61</v>
      </c>
      <c r="F20" s="6">
        <v>2.57</v>
      </c>
      <c r="G20" s="6">
        <v>8.7200000000000006</v>
      </c>
      <c r="H20" s="6">
        <v>0.87</v>
      </c>
      <c r="I20" s="6">
        <v>0</v>
      </c>
      <c r="J20" s="6">
        <v>0.73</v>
      </c>
      <c r="K20" s="6">
        <v>0.19</v>
      </c>
      <c r="L20" s="6">
        <v>1.93</v>
      </c>
      <c r="M20" s="6">
        <v>2.61</v>
      </c>
      <c r="N20" s="6">
        <v>4</v>
      </c>
      <c r="O20" s="6">
        <v>-0.15</v>
      </c>
      <c r="P20" s="6">
        <v>0.57000000000000006</v>
      </c>
      <c r="Q20" s="6">
        <v>0.05</v>
      </c>
      <c r="R20" s="6">
        <v>0.48</v>
      </c>
      <c r="S20" s="6">
        <v>0.05</v>
      </c>
      <c r="T20" s="15"/>
    </row>
    <row r="21" spans="1:20" x14ac:dyDescent="0.25">
      <c r="A21" t="s">
        <v>49</v>
      </c>
      <c r="B21" s="8">
        <v>13134158</v>
      </c>
      <c r="C21" s="8">
        <v>13134158</v>
      </c>
      <c r="D21" s="6">
        <v>1082739.5900000001</v>
      </c>
      <c r="E21" s="6">
        <v>142267.47</v>
      </c>
      <c r="F21" s="6">
        <v>140133.45000000001</v>
      </c>
      <c r="G21" s="6">
        <v>288984.46999999997</v>
      </c>
      <c r="H21" s="6">
        <v>27850.959999999999</v>
      </c>
      <c r="I21" s="6">
        <v>-209.29</v>
      </c>
      <c r="J21" s="6">
        <v>23444.92</v>
      </c>
      <c r="K21" s="6">
        <v>5506.25</v>
      </c>
      <c r="L21" s="6">
        <v>61705.27</v>
      </c>
      <c r="M21" s="6">
        <v>142267.47</v>
      </c>
      <c r="N21" s="6">
        <v>129328.37</v>
      </c>
      <c r="O21" s="6">
        <v>-4058.86</v>
      </c>
      <c r="P21" s="6">
        <v>29261.159999999996</v>
      </c>
      <c r="Q21" s="6">
        <v>1300.19</v>
      </c>
      <c r="R21" s="6">
        <v>12701.49</v>
      </c>
      <c r="S21" s="6">
        <v>2154.0100000000002</v>
      </c>
      <c r="T21" s="15"/>
    </row>
    <row r="22" spans="1:20" x14ac:dyDescent="0.25">
      <c r="A22" t="s">
        <v>50</v>
      </c>
      <c r="B22" s="8">
        <v>0</v>
      </c>
      <c r="C22" s="8">
        <v>0</v>
      </c>
      <c r="D22" s="6">
        <v>-23670.799999999999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15"/>
    </row>
    <row r="23" spans="1:20" x14ac:dyDescent="0.25">
      <c r="A23" s="16" t="s">
        <v>51</v>
      </c>
      <c r="B23" s="8">
        <v>101424670</v>
      </c>
      <c r="C23" s="8">
        <v>101424670</v>
      </c>
      <c r="D23" s="6">
        <v>3235779.16</v>
      </c>
      <c r="E23" s="6">
        <v>1098632.02</v>
      </c>
      <c r="F23" s="6">
        <v>1082152.54</v>
      </c>
      <c r="G23" s="6">
        <v>274450.93</v>
      </c>
      <c r="H23" s="6">
        <v>29221.34</v>
      </c>
      <c r="I23" s="6">
        <v>-1622.79</v>
      </c>
      <c r="J23" s="6">
        <v>24239.52</v>
      </c>
      <c r="K23" s="6">
        <v>5624.64</v>
      </c>
      <c r="L23" s="6">
        <v>65741.33</v>
      </c>
      <c r="M23" s="6">
        <v>1098632.02</v>
      </c>
      <c r="N23" s="6">
        <v>134228.01999999999</v>
      </c>
      <c r="O23" s="6">
        <v>-8519.67</v>
      </c>
      <c r="P23" s="6">
        <v>4807.7299999999996</v>
      </c>
      <c r="Q23" s="6">
        <v>2035.58</v>
      </c>
      <c r="R23" s="6">
        <v>16458.77</v>
      </c>
      <c r="S23" s="6">
        <v>2236.46</v>
      </c>
      <c r="T23" s="15"/>
    </row>
    <row r="24" spans="1:20" x14ac:dyDescent="0.25">
      <c r="A24" s="16" t="s">
        <v>52</v>
      </c>
      <c r="B24" s="8">
        <v>0</v>
      </c>
      <c r="C24" s="8">
        <v>0</v>
      </c>
      <c r="D24" s="6">
        <v>167563.73000000001</v>
      </c>
      <c r="E24" s="6">
        <v>0</v>
      </c>
      <c r="F24" s="6">
        <v>0</v>
      </c>
      <c r="G24" s="6">
        <v>31603.73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31603.73</v>
      </c>
      <c r="Q24" s="6">
        <v>0</v>
      </c>
      <c r="R24" s="6">
        <v>0</v>
      </c>
      <c r="S24" s="6">
        <v>0</v>
      </c>
      <c r="T24" s="15"/>
    </row>
    <row r="25" spans="1:20" x14ac:dyDescent="0.25">
      <c r="A25" s="16" t="s">
        <v>53</v>
      </c>
      <c r="B25" s="8">
        <v>0</v>
      </c>
      <c r="C25" s="8">
        <v>0</v>
      </c>
      <c r="D25" s="6">
        <v>1478400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5"/>
    </row>
    <row r="26" spans="1:20" x14ac:dyDescent="0.25">
      <c r="A26" s="16" t="s">
        <v>54</v>
      </c>
      <c r="B26" s="8">
        <v>9905348</v>
      </c>
      <c r="C26" s="8">
        <v>9905348</v>
      </c>
      <c r="D26" s="6">
        <v>591882.51</v>
      </c>
      <c r="E26" s="6">
        <v>107294.73</v>
      </c>
      <c r="F26" s="6">
        <v>105685.31</v>
      </c>
      <c r="G26" s="6">
        <v>152809.78</v>
      </c>
      <c r="H26" s="6">
        <v>16314.11</v>
      </c>
      <c r="I26" s="6">
        <v>-158.49</v>
      </c>
      <c r="J26" s="6">
        <v>13837.77</v>
      </c>
      <c r="K26" s="6">
        <v>3655.07</v>
      </c>
      <c r="L26" s="6">
        <v>37511.550000000003</v>
      </c>
      <c r="M26" s="6">
        <v>107294.73</v>
      </c>
      <c r="N26" s="6">
        <v>76201.84</v>
      </c>
      <c r="O26" s="6">
        <v>-1713.63</v>
      </c>
      <c r="P26" s="6">
        <v>3556.02</v>
      </c>
      <c r="Q26" s="6">
        <v>653.75</v>
      </c>
      <c r="R26" s="6">
        <v>1674</v>
      </c>
      <c r="S26" s="6">
        <v>1277.79</v>
      </c>
      <c r="T26" s="15"/>
    </row>
    <row r="27" spans="1:20" x14ac:dyDescent="0.25">
      <c r="A27" s="16" t="s">
        <v>55</v>
      </c>
      <c r="B27" s="8">
        <v>3804983</v>
      </c>
      <c r="C27" s="8">
        <v>3804983</v>
      </c>
      <c r="D27" s="6">
        <v>216405.34</v>
      </c>
      <c r="E27" s="6">
        <v>0</v>
      </c>
      <c r="F27" s="6">
        <v>0</v>
      </c>
      <c r="G27" s="6">
        <v>58760.36</v>
      </c>
      <c r="H27" s="6">
        <v>6266.81</v>
      </c>
      <c r="I27" s="6">
        <v>0</v>
      </c>
      <c r="J27" s="6">
        <v>5315.56</v>
      </c>
      <c r="K27" s="6">
        <v>1404.04</v>
      </c>
      <c r="L27" s="6">
        <v>14409.47</v>
      </c>
      <c r="M27" s="6">
        <v>0</v>
      </c>
      <c r="N27" s="6">
        <v>29271.74</v>
      </c>
      <c r="O27" s="6">
        <v>-658.26</v>
      </c>
      <c r="P27" s="6">
        <v>1365.99</v>
      </c>
      <c r="Q27" s="6">
        <v>251.13</v>
      </c>
      <c r="R27" s="6">
        <v>643.04</v>
      </c>
      <c r="S27" s="6">
        <v>490.84</v>
      </c>
      <c r="T27" s="15"/>
    </row>
    <row r="28" spans="1:20" x14ac:dyDescent="0.25">
      <c r="A28" s="16" t="s">
        <v>56</v>
      </c>
      <c r="B28" s="8">
        <v>9148320</v>
      </c>
      <c r="C28" s="8">
        <v>9148320</v>
      </c>
      <c r="D28" s="6">
        <v>384049.32</v>
      </c>
      <c r="E28" s="6">
        <v>0</v>
      </c>
      <c r="F28" s="6">
        <v>0</v>
      </c>
      <c r="G28" s="6">
        <v>30399.87</v>
      </c>
      <c r="H28" s="6">
        <v>0</v>
      </c>
      <c r="I28" s="6">
        <v>0</v>
      </c>
      <c r="J28" s="6">
        <v>22202.97</v>
      </c>
      <c r="K28" s="6">
        <v>4912.6499999999996</v>
      </c>
      <c r="L28" s="6">
        <v>0</v>
      </c>
      <c r="M28" s="6">
        <v>0</v>
      </c>
      <c r="N28" s="6">
        <v>0</v>
      </c>
      <c r="O28" s="6">
        <v>0</v>
      </c>
      <c r="P28" s="6">
        <v>3284.25</v>
      </c>
      <c r="Q28" s="6">
        <v>0</v>
      </c>
      <c r="R28" s="6">
        <v>0</v>
      </c>
      <c r="S28" s="6">
        <v>0</v>
      </c>
      <c r="T28" s="15"/>
    </row>
    <row r="29" spans="1:20" x14ac:dyDescent="0.25">
      <c r="A29" s="16" t="s">
        <v>57</v>
      </c>
      <c r="B29" s="8">
        <v>33639480</v>
      </c>
      <c r="C29" s="8">
        <v>33639480</v>
      </c>
      <c r="D29" s="6">
        <v>1932427.24</v>
      </c>
      <c r="E29" s="6">
        <v>364382.85</v>
      </c>
      <c r="F29" s="6">
        <v>358917.11</v>
      </c>
      <c r="G29" s="6">
        <v>742744</v>
      </c>
      <c r="H29" s="6">
        <v>78577.13</v>
      </c>
      <c r="I29" s="6">
        <v>-538.23</v>
      </c>
      <c r="J29" s="6">
        <v>81643.02</v>
      </c>
      <c r="K29" s="6">
        <v>18064.400000000001</v>
      </c>
      <c r="L29" s="6">
        <v>182964.58</v>
      </c>
      <c r="M29" s="6">
        <v>364382.85</v>
      </c>
      <c r="N29" s="6">
        <v>366631.27</v>
      </c>
      <c r="O29" s="6">
        <v>-11336.5</v>
      </c>
      <c r="P29" s="6">
        <v>12076.57</v>
      </c>
      <c r="Q29" s="6">
        <v>3886.43</v>
      </c>
      <c r="R29" s="6">
        <v>4612.3599999999997</v>
      </c>
      <c r="S29" s="6">
        <v>6162.97</v>
      </c>
      <c r="T29" s="15"/>
    </row>
    <row r="30" spans="1:20" x14ac:dyDescent="0.25">
      <c r="A30" s="16" t="s">
        <v>58</v>
      </c>
      <c r="B30" s="8">
        <v>14806207</v>
      </c>
      <c r="C30" s="8">
        <v>14806207</v>
      </c>
      <c r="D30" s="6">
        <v>972931.08</v>
      </c>
      <c r="E30" s="6">
        <v>160380.82999999999</v>
      </c>
      <c r="F30" s="6">
        <v>157975.12</v>
      </c>
      <c r="G30" s="6">
        <v>307515.86</v>
      </c>
      <c r="H30" s="6">
        <v>31714.75</v>
      </c>
      <c r="I30" s="6">
        <v>-236.9</v>
      </c>
      <c r="J30" s="6">
        <v>35934.660000000003</v>
      </c>
      <c r="K30" s="6">
        <v>7950.93</v>
      </c>
      <c r="L30" s="6">
        <v>73846.880000000005</v>
      </c>
      <c r="M30" s="6">
        <v>160380.82999999999</v>
      </c>
      <c r="N30" s="6">
        <v>147977.13</v>
      </c>
      <c r="O30" s="6">
        <v>-4989.6899999999996</v>
      </c>
      <c r="P30" s="6">
        <v>5315.43</v>
      </c>
      <c r="Q30" s="6">
        <v>1568.62</v>
      </c>
      <c r="R30" s="6">
        <v>5946.6</v>
      </c>
      <c r="S30" s="6">
        <v>2487.4499999999998</v>
      </c>
      <c r="T30" s="15"/>
    </row>
    <row r="31" spans="1:20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5"/>
    </row>
    <row r="32" spans="1:20" x14ac:dyDescent="0.25">
      <c r="B32" s="23">
        <f>SUM(B6:B31)</f>
        <v>2223851925</v>
      </c>
      <c r="C32" s="23">
        <f t="shared" ref="C32:S32" si="0">SUM(C6:C31)</f>
        <v>2211441162</v>
      </c>
      <c r="D32" s="6">
        <f t="shared" si="0"/>
        <v>208179796.31999999</v>
      </c>
      <c r="E32" s="6">
        <f t="shared" si="0"/>
        <v>23960400.259999998</v>
      </c>
      <c r="F32" s="6">
        <f t="shared" si="0"/>
        <v>23600994.129999995</v>
      </c>
      <c r="G32" s="6">
        <f t="shared" si="0"/>
        <v>64415188.269999981</v>
      </c>
      <c r="H32" s="6">
        <f t="shared" si="0"/>
        <v>6199516.919999999</v>
      </c>
      <c r="I32" s="6">
        <f t="shared" si="0"/>
        <v>-35273.93</v>
      </c>
      <c r="J32" s="6">
        <f t="shared" si="0"/>
        <v>6146120.2099999972</v>
      </c>
      <c r="K32" s="6">
        <f t="shared" si="0"/>
        <v>1224349.1200000001</v>
      </c>
      <c r="L32" s="6">
        <f t="shared" si="0"/>
        <v>14411855.430000003</v>
      </c>
      <c r="M32" s="6">
        <f t="shared" si="0"/>
        <v>23960400.259999998</v>
      </c>
      <c r="N32" s="6">
        <f t="shared" si="0"/>
        <v>28499907.009999998</v>
      </c>
      <c r="O32" s="6">
        <f t="shared" si="0"/>
        <v>-947529.47</v>
      </c>
      <c r="P32" s="6">
        <f t="shared" si="0"/>
        <v>5389085.2200000016</v>
      </c>
      <c r="Q32" s="6">
        <f t="shared" si="0"/>
        <v>288943.10000000003</v>
      </c>
      <c r="R32" s="6">
        <f t="shared" si="0"/>
        <v>2755150.7</v>
      </c>
      <c r="S32" s="6">
        <f t="shared" si="0"/>
        <v>483063.96000000008</v>
      </c>
      <c r="T32" s="15"/>
    </row>
  </sheetData>
  <printOptions headings="1"/>
  <pageMargins left="0.7" right="0.7" top="0.75" bottom="0.75" header="0.3" footer="0.3"/>
  <pageSetup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B1F6-6EAA-4781-8715-E62FFEE794EA}">
  <dimension ref="A1:S35"/>
  <sheetViews>
    <sheetView topLeftCell="J1" zoomScaleNormal="100" workbookViewId="0">
      <selection activeCell="S2" sqref="S2"/>
    </sheetView>
  </sheetViews>
  <sheetFormatPr defaultRowHeight="15" x14ac:dyDescent="0.25"/>
  <cols>
    <col min="1" max="1" width="22.28515625" bestFit="1" customWidth="1"/>
    <col min="2" max="3" width="14.28515625" bestFit="1" customWidth="1"/>
    <col min="4" max="4" width="15.28515625" bestFit="1" customWidth="1"/>
    <col min="5" max="6" width="14.28515625" bestFit="1" customWidth="1"/>
    <col min="7" max="7" width="14.42578125" bestFit="1" customWidth="1"/>
    <col min="8" max="8" width="13.42578125" bestFit="1" customWidth="1"/>
    <col min="9" max="9" width="11.42578125" bestFit="1" customWidth="1"/>
    <col min="10" max="10" width="13.42578125" bestFit="1" customWidth="1"/>
    <col min="11" max="11" width="13.28515625" bestFit="1" customWidth="1"/>
    <col min="12" max="13" width="14.28515625" bestFit="1" customWidth="1"/>
    <col min="14" max="14" width="14.42578125" bestFit="1" customWidth="1"/>
    <col min="15" max="15" width="14.5703125" bestFit="1" customWidth="1"/>
    <col min="16" max="16" width="13.42578125" bestFit="1" customWidth="1"/>
    <col min="17" max="17" width="11.7109375" bestFit="1" customWidth="1"/>
    <col min="18" max="18" width="13.42578125" bestFit="1" customWidth="1"/>
    <col min="19" max="19" width="11.7109375" bestFit="1" customWidth="1"/>
  </cols>
  <sheetData>
    <row r="1" spans="1:19" x14ac:dyDescent="0.25">
      <c r="A1" s="3" t="s">
        <v>63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43" t="s">
        <v>109</v>
      </c>
    </row>
    <row r="3" spans="1:19" x14ac:dyDescent="0.25"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19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t="s">
        <v>35</v>
      </c>
      <c r="B7" s="8">
        <v>76301551</v>
      </c>
      <c r="C7" s="8">
        <v>76299268</v>
      </c>
      <c r="D7" s="6">
        <v>9126034.9399999995</v>
      </c>
      <c r="E7" s="6">
        <v>826745.36</v>
      </c>
      <c r="F7" s="6">
        <v>814344.2</v>
      </c>
      <c r="G7" s="6">
        <v>2969956.67</v>
      </c>
      <c r="H7" s="6">
        <v>290621.49</v>
      </c>
      <c r="I7" s="6">
        <v>-1197.28</v>
      </c>
      <c r="J7" s="6">
        <v>294181.32</v>
      </c>
      <c r="K7" s="6">
        <v>57034.18</v>
      </c>
      <c r="L7" s="6">
        <v>688814.02</v>
      </c>
      <c r="M7" s="6">
        <v>826745.36</v>
      </c>
      <c r="N7" s="6">
        <v>1324155.32</v>
      </c>
      <c r="O7" s="6">
        <v>-49614.98</v>
      </c>
      <c r="P7" s="6">
        <v>176064.87</v>
      </c>
      <c r="Q7" s="6">
        <v>13429.43</v>
      </c>
      <c r="R7" s="6">
        <v>153879.26</v>
      </c>
      <c r="S7" s="6">
        <v>22589.040000000001</v>
      </c>
    </row>
    <row r="8" spans="1:19" x14ac:dyDescent="0.25">
      <c r="A8" t="s">
        <v>36</v>
      </c>
      <c r="B8" s="8">
        <v>40283</v>
      </c>
      <c r="C8" s="8">
        <v>0</v>
      </c>
      <c r="D8" s="6">
        <v>5128.71</v>
      </c>
      <c r="E8" s="6">
        <v>436.32</v>
      </c>
      <c r="F8" s="6">
        <v>429.78</v>
      </c>
      <c r="G8" s="6">
        <v>1428.86</v>
      </c>
      <c r="H8" s="6">
        <v>146.53</v>
      </c>
      <c r="I8" s="6">
        <v>0</v>
      </c>
      <c r="J8" s="6">
        <v>119.67</v>
      </c>
      <c r="K8" s="6">
        <v>29.96</v>
      </c>
      <c r="L8" s="6">
        <v>322.85000000000002</v>
      </c>
      <c r="M8" s="6">
        <v>436.32</v>
      </c>
      <c r="N8" s="6">
        <v>636.63</v>
      </c>
      <c r="O8" s="6">
        <v>-20.059999999999999</v>
      </c>
      <c r="P8" s="6">
        <v>93.240000000000009</v>
      </c>
      <c r="Q8" s="6">
        <v>6.63</v>
      </c>
      <c r="R8" s="6">
        <v>79.98</v>
      </c>
      <c r="S8" s="6">
        <v>13.43</v>
      </c>
    </row>
    <row r="9" spans="1:19" x14ac:dyDescent="0.25">
      <c r="A9" t="s">
        <v>37</v>
      </c>
      <c r="B9" s="8">
        <v>1220</v>
      </c>
      <c r="C9" s="8">
        <v>0</v>
      </c>
      <c r="D9" s="6">
        <v>130.01</v>
      </c>
      <c r="E9" s="6">
        <v>13.22</v>
      </c>
      <c r="F9" s="6">
        <v>13.02</v>
      </c>
      <c r="G9" s="6">
        <v>15.59</v>
      </c>
      <c r="H9" s="6">
        <v>1.21</v>
      </c>
      <c r="I9" s="6">
        <v>-0.02</v>
      </c>
      <c r="J9" s="6">
        <v>0.91</v>
      </c>
      <c r="K9" s="6">
        <v>0.24</v>
      </c>
      <c r="L9" s="6">
        <v>2.59</v>
      </c>
      <c r="M9" s="6">
        <v>13.22</v>
      </c>
      <c r="N9" s="6">
        <v>5.24</v>
      </c>
      <c r="O9" s="6">
        <v>-0.52</v>
      </c>
      <c r="P9" s="6">
        <v>2.82</v>
      </c>
      <c r="Q9" s="6">
        <v>0.06</v>
      </c>
      <c r="R9" s="6">
        <v>2.97</v>
      </c>
      <c r="S9" s="6">
        <v>0.09</v>
      </c>
    </row>
    <row r="10" spans="1:19" x14ac:dyDescent="0.25">
      <c r="A10" t="s">
        <v>38</v>
      </c>
      <c r="B10" s="8">
        <v>831824856</v>
      </c>
      <c r="C10" s="8">
        <v>831388424</v>
      </c>
      <c r="D10" s="6">
        <v>65191464.899999999</v>
      </c>
      <c r="E10" s="6">
        <v>9010487.3000000007</v>
      </c>
      <c r="F10" s="6">
        <v>8875329.9800000004</v>
      </c>
      <c r="G10" s="6">
        <v>22696585.510000002</v>
      </c>
      <c r="H10" s="6">
        <v>2340912.71</v>
      </c>
      <c r="I10" s="6">
        <v>-13309.64</v>
      </c>
      <c r="J10" s="6">
        <v>2018876.71</v>
      </c>
      <c r="K10" s="6">
        <v>446698.35</v>
      </c>
      <c r="L10" s="6">
        <v>5450751.8600000003</v>
      </c>
      <c r="M10" s="6">
        <v>9010487.3000000007</v>
      </c>
      <c r="N10" s="6">
        <v>10819588.859999999</v>
      </c>
      <c r="O10" s="6">
        <v>-280330.26</v>
      </c>
      <c r="P10" s="6">
        <v>944043.36</v>
      </c>
      <c r="Q10" s="6">
        <v>115781.7</v>
      </c>
      <c r="R10" s="6">
        <v>669969.9</v>
      </c>
      <c r="S10" s="6">
        <v>183601.96</v>
      </c>
    </row>
    <row r="11" spans="1:19" x14ac:dyDescent="0.25">
      <c r="A11" t="s">
        <v>39</v>
      </c>
      <c r="B11" s="8">
        <v>96240</v>
      </c>
      <c r="C11" s="8">
        <v>0</v>
      </c>
      <c r="D11" s="6">
        <v>9044.2800000000007</v>
      </c>
      <c r="E11" s="6">
        <v>1042.48</v>
      </c>
      <c r="F11" s="6">
        <v>1026.8399999999999</v>
      </c>
      <c r="G11" s="6">
        <v>1229.7</v>
      </c>
      <c r="H11" s="6">
        <v>95.36</v>
      </c>
      <c r="I11" s="6">
        <v>-1.54</v>
      </c>
      <c r="J11" s="6">
        <v>71.69</v>
      </c>
      <c r="K11" s="6">
        <v>19.34</v>
      </c>
      <c r="L11" s="6">
        <v>204.51</v>
      </c>
      <c r="M11" s="6">
        <v>1042.48</v>
      </c>
      <c r="N11" s="6">
        <v>413.04</v>
      </c>
      <c r="O11" s="6">
        <v>-41.2</v>
      </c>
      <c r="P11" s="6">
        <v>222.62</v>
      </c>
      <c r="Q11" s="6">
        <v>4.4400000000000004</v>
      </c>
      <c r="R11" s="6">
        <v>234.42</v>
      </c>
      <c r="S11" s="6">
        <v>7.02</v>
      </c>
    </row>
    <row r="12" spans="1:19" x14ac:dyDescent="0.25">
      <c r="A12" t="s">
        <v>40</v>
      </c>
      <c r="B12" s="8">
        <v>391970755</v>
      </c>
      <c r="C12" s="8">
        <v>392114034</v>
      </c>
      <c r="D12" s="6">
        <v>37702054.380000003</v>
      </c>
      <c r="E12" s="6">
        <v>4263605.99</v>
      </c>
      <c r="F12" s="6">
        <v>4199651.8499999996</v>
      </c>
      <c r="G12" s="6">
        <v>10909486.49</v>
      </c>
      <c r="H12" s="6">
        <v>1090318.3799999999</v>
      </c>
      <c r="I12" s="6">
        <v>-6293.04</v>
      </c>
      <c r="J12" s="6">
        <v>949020.48</v>
      </c>
      <c r="K12" s="6">
        <v>203908.57</v>
      </c>
      <c r="L12" s="6">
        <v>2553167.89</v>
      </c>
      <c r="M12" s="6">
        <v>4263605.99</v>
      </c>
      <c r="N12" s="6">
        <v>4936681.58</v>
      </c>
      <c r="O12" s="6">
        <v>-118872.76</v>
      </c>
      <c r="P12" s="6">
        <v>779593.97000000009</v>
      </c>
      <c r="Q12" s="6">
        <v>44457.63</v>
      </c>
      <c r="R12" s="6">
        <v>392511.29</v>
      </c>
      <c r="S12" s="6">
        <v>84992.5</v>
      </c>
    </row>
    <row r="13" spans="1:19" x14ac:dyDescent="0.25">
      <c r="A13" t="s">
        <v>41</v>
      </c>
      <c r="B13" s="8">
        <v>304786</v>
      </c>
      <c r="C13" s="8">
        <v>304786</v>
      </c>
      <c r="D13" s="6">
        <v>25828.21</v>
      </c>
      <c r="E13" s="6">
        <v>3301.43</v>
      </c>
      <c r="F13" s="6">
        <v>3251.91</v>
      </c>
      <c r="G13" s="6">
        <v>3975.37</v>
      </c>
      <c r="H13" s="6">
        <v>302.04000000000002</v>
      </c>
      <c r="I13" s="6">
        <v>-4.83</v>
      </c>
      <c r="J13" s="6">
        <v>227.08</v>
      </c>
      <c r="K13" s="6">
        <v>61.27</v>
      </c>
      <c r="L13" s="6">
        <v>647.74</v>
      </c>
      <c r="M13" s="6">
        <v>3301.43</v>
      </c>
      <c r="N13" s="6">
        <v>1388.62</v>
      </c>
      <c r="O13" s="6">
        <v>-130.49</v>
      </c>
      <c r="P13" s="6">
        <v>705.11</v>
      </c>
      <c r="Q13" s="6">
        <v>14.06</v>
      </c>
      <c r="R13" s="6">
        <v>742.47</v>
      </c>
      <c r="S13" s="6">
        <v>22.3</v>
      </c>
    </row>
    <row r="14" spans="1:19" x14ac:dyDescent="0.25">
      <c r="A14" t="s">
        <v>42</v>
      </c>
      <c r="B14" s="8">
        <v>182292</v>
      </c>
      <c r="C14" s="8">
        <v>182292</v>
      </c>
      <c r="D14" s="6">
        <v>12714.41</v>
      </c>
      <c r="E14" s="6">
        <v>1974.57</v>
      </c>
      <c r="F14" s="6">
        <v>1944.95</v>
      </c>
      <c r="G14" s="6">
        <v>1988.4</v>
      </c>
      <c r="H14" s="6">
        <v>156.25</v>
      </c>
      <c r="I14" s="6">
        <v>-2.76</v>
      </c>
      <c r="J14" s="6">
        <v>131.81</v>
      </c>
      <c r="K14" s="6">
        <v>32.22</v>
      </c>
      <c r="L14" s="6">
        <v>350.2</v>
      </c>
      <c r="M14" s="6">
        <v>1974.57</v>
      </c>
      <c r="N14" s="6">
        <v>717.73</v>
      </c>
      <c r="O14" s="6">
        <v>-155.47999999999999</v>
      </c>
      <c r="P14" s="6">
        <v>421.64</v>
      </c>
      <c r="Q14" s="6">
        <v>7.21</v>
      </c>
      <c r="R14" s="6">
        <v>317.52</v>
      </c>
      <c r="S14" s="6">
        <v>12.06</v>
      </c>
    </row>
    <row r="15" spans="1:19" x14ac:dyDescent="0.25">
      <c r="A15" t="s">
        <v>43</v>
      </c>
      <c r="B15" s="8">
        <v>204461</v>
      </c>
      <c r="C15" s="8">
        <v>204461</v>
      </c>
      <c r="D15" s="6">
        <v>32260.43</v>
      </c>
      <c r="E15" s="6">
        <v>2215.69</v>
      </c>
      <c r="F15" s="6">
        <v>2182.46</v>
      </c>
      <c r="G15" s="6">
        <v>7323.81</v>
      </c>
      <c r="H15" s="6">
        <v>743.3</v>
      </c>
      <c r="I15" s="6">
        <v>-1.31</v>
      </c>
      <c r="J15" s="6">
        <v>608.98</v>
      </c>
      <c r="K15" s="6">
        <v>147.35</v>
      </c>
      <c r="L15" s="6">
        <v>1636.67</v>
      </c>
      <c r="M15" s="6">
        <v>2215.69</v>
      </c>
      <c r="N15" s="6">
        <v>3355.54</v>
      </c>
      <c r="O15" s="6">
        <v>-120.25</v>
      </c>
      <c r="P15" s="6">
        <v>471.7</v>
      </c>
      <c r="Q15" s="6">
        <v>34.69</v>
      </c>
      <c r="R15" s="6">
        <v>390.91</v>
      </c>
      <c r="S15" s="6">
        <v>56.23</v>
      </c>
    </row>
    <row r="16" spans="1:19" x14ac:dyDescent="0.25">
      <c r="A16" t="s">
        <v>44</v>
      </c>
      <c r="B16" s="8">
        <v>582834317</v>
      </c>
      <c r="C16" s="8">
        <v>582800855</v>
      </c>
      <c r="D16" s="6">
        <f>72766082.38+1925</f>
        <v>72768007.379999995</v>
      </c>
      <c r="E16" s="6">
        <v>6313532.9800000004</v>
      </c>
      <c r="F16" s="6">
        <v>6218830.0499999998</v>
      </c>
      <c r="G16" s="6">
        <v>21174615.030000001</v>
      </c>
      <c r="H16" s="6">
        <v>1896013.79</v>
      </c>
      <c r="I16" s="6">
        <v>-9309.4699999999993</v>
      </c>
      <c r="J16" s="6">
        <v>2133933.06</v>
      </c>
      <c r="K16" s="6">
        <v>374188.6</v>
      </c>
      <c r="L16" s="6">
        <v>4381285.21</v>
      </c>
      <c r="M16" s="6">
        <v>6313532.9800000004</v>
      </c>
      <c r="N16" s="6">
        <v>8626917.7699999996</v>
      </c>
      <c r="O16" s="6">
        <v>-362525.74</v>
      </c>
      <c r="P16" s="6">
        <v>2697415.99</v>
      </c>
      <c r="Q16" s="6">
        <v>87994.93</v>
      </c>
      <c r="R16" s="6">
        <v>1201830.81</v>
      </c>
      <c r="S16" s="6">
        <v>146870.07999999999</v>
      </c>
    </row>
    <row r="17" spans="1:19" x14ac:dyDescent="0.25">
      <c r="A17" t="s">
        <v>45</v>
      </c>
      <c r="B17" s="8">
        <v>3273875</v>
      </c>
      <c r="C17" s="8">
        <v>0</v>
      </c>
      <c r="D17" s="6">
        <v>615807.99</v>
      </c>
      <c r="E17" s="6">
        <v>35462.11</v>
      </c>
      <c r="F17" s="6">
        <v>34930.17</v>
      </c>
      <c r="G17" s="6">
        <v>36930.22</v>
      </c>
      <c r="H17" s="6">
        <v>3247.62</v>
      </c>
      <c r="I17" s="6">
        <v>-51.87</v>
      </c>
      <c r="J17" s="6">
        <v>2783.17</v>
      </c>
      <c r="K17" s="6">
        <v>642.07000000000005</v>
      </c>
      <c r="L17" s="6">
        <v>7320.08</v>
      </c>
      <c r="M17" s="6">
        <v>35462.11</v>
      </c>
      <c r="N17" s="6">
        <v>14523.33</v>
      </c>
      <c r="O17" s="6">
        <v>-5787.86</v>
      </c>
      <c r="P17" s="6">
        <v>7569.17</v>
      </c>
      <c r="Q17" s="6">
        <v>147.03</v>
      </c>
      <c r="R17" s="6">
        <v>6295.57</v>
      </c>
      <c r="S17" s="6">
        <v>241.91</v>
      </c>
    </row>
    <row r="18" spans="1:19" x14ac:dyDescent="0.25">
      <c r="A18" t="s">
        <v>46</v>
      </c>
      <c r="B18" s="8">
        <v>532765</v>
      </c>
      <c r="C18" s="8">
        <v>0</v>
      </c>
      <c r="D18" s="6">
        <v>54529.71</v>
      </c>
      <c r="E18" s="6">
        <v>5767.2</v>
      </c>
      <c r="F18" s="6">
        <v>5680.68</v>
      </c>
      <c r="G18" s="6">
        <v>18769.22</v>
      </c>
      <c r="H18" s="6">
        <v>1930.04</v>
      </c>
      <c r="I18" s="6">
        <v>0</v>
      </c>
      <c r="J18" s="6">
        <v>1593.72</v>
      </c>
      <c r="K18" s="6">
        <v>391.84</v>
      </c>
      <c r="L18" s="6">
        <v>4271.92</v>
      </c>
      <c r="M18" s="6">
        <v>5767.2</v>
      </c>
      <c r="N18" s="6">
        <v>8401.0499999999993</v>
      </c>
      <c r="O18" s="6">
        <v>-324.64</v>
      </c>
      <c r="P18" s="6">
        <v>1224.73</v>
      </c>
      <c r="Q18" s="6">
        <v>102.34</v>
      </c>
      <c r="R18" s="6">
        <v>1028.3399999999999</v>
      </c>
      <c r="S18" s="6">
        <v>149.88</v>
      </c>
    </row>
    <row r="19" spans="1:19" x14ac:dyDescent="0.25">
      <c r="A19" t="s">
        <v>47</v>
      </c>
      <c r="B19" s="8">
        <v>8809056</v>
      </c>
      <c r="C19" s="8">
        <v>754343</v>
      </c>
      <c r="D19" s="6">
        <v>589862.35</v>
      </c>
      <c r="E19" s="6">
        <v>95293.65</v>
      </c>
      <c r="F19" s="6">
        <v>93864.21</v>
      </c>
      <c r="G19" s="6">
        <v>95446.78</v>
      </c>
      <c r="H19" s="6">
        <v>7581.72</v>
      </c>
      <c r="I19" s="6">
        <v>-71.709999999999994</v>
      </c>
      <c r="J19" s="6">
        <v>6399.45</v>
      </c>
      <c r="K19" s="6">
        <v>1588.48</v>
      </c>
      <c r="L19" s="6">
        <v>16981.23</v>
      </c>
      <c r="M19" s="6">
        <v>95293.65</v>
      </c>
      <c r="N19" s="6">
        <v>34394.32</v>
      </c>
      <c r="O19" s="6">
        <v>-7448.61</v>
      </c>
      <c r="P19" s="6">
        <v>19789.650000000001</v>
      </c>
      <c r="Q19" s="6">
        <v>263.56</v>
      </c>
      <c r="R19" s="6">
        <v>15387.46</v>
      </c>
      <c r="S19" s="6">
        <v>581.23</v>
      </c>
    </row>
    <row r="20" spans="1:19" x14ac:dyDescent="0.25">
      <c r="A20" t="s">
        <v>48</v>
      </c>
      <c r="B20" s="8">
        <v>241</v>
      </c>
      <c r="C20" s="8">
        <v>0</v>
      </c>
      <c r="D20" s="6">
        <v>18.03</v>
      </c>
      <c r="E20" s="6">
        <v>2.61</v>
      </c>
      <c r="F20" s="6">
        <v>2.57</v>
      </c>
      <c r="G20" s="6">
        <v>8.5299999999999994</v>
      </c>
      <c r="H20" s="6">
        <v>0.87</v>
      </c>
      <c r="I20" s="6">
        <v>0</v>
      </c>
      <c r="J20" s="6">
        <v>0.73</v>
      </c>
      <c r="K20" s="6">
        <v>0.19</v>
      </c>
      <c r="L20" s="6">
        <v>1.93</v>
      </c>
      <c r="M20" s="6">
        <v>2.61</v>
      </c>
      <c r="N20" s="6">
        <v>3.81</v>
      </c>
      <c r="O20" s="6">
        <v>-0.15</v>
      </c>
      <c r="P20" s="6">
        <v>0.57000000000000006</v>
      </c>
      <c r="Q20" s="6">
        <v>0.05</v>
      </c>
      <c r="R20" s="6">
        <v>0.48</v>
      </c>
      <c r="S20" s="6">
        <v>0.05</v>
      </c>
    </row>
    <row r="21" spans="1:19" x14ac:dyDescent="0.25">
      <c r="A21" t="s">
        <v>49</v>
      </c>
      <c r="B21" s="8">
        <v>11790477</v>
      </c>
      <c r="C21" s="8">
        <v>11790477</v>
      </c>
      <c r="D21" s="6">
        <v>971845.43</v>
      </c>
      <c r="E21" s="6">
        <v>127713.54</v>
      </c>
      <c r="F21" s="6">
        <v>125797.84</v>
      </c>
      <c r="G21" s="6">
        <v>257462.84</v>
      </c>
      <c r="H21" s="6">
        <v>24995.94</v>
      </c>
      <c r="I21" s="6">
        <v>-187.99</v>
      </c>
      <c r="J21" s="6">
        <v>21047.040000000001</v>
      </c>
      <c r="K21" s="6">
        <v>4940.05</v>
      </c>
      <c r="L21" s="6">
        <v>55406.39</v>
      </c>
      <c r="M21" s="6">
        <v>127713.54</v>
      </c>
      <c r="N21" s="6">
        <v>114618.03</v>
      </c>
      <c r="O21" s="6">
        <v>-3643.22</v>
      </c>
      <c r="P21" s="6">
        <v>25782.399999999998</v>
      </c>
      <c r="Q21" s="6">
        <v>1167.1099999999999</v>
      </c>
      <c r="R21" s="6">
        <v>11403.14</v>
      </c>
      <c r="S21" s="6">
        <v>1933.95</v>
      </c>
    </row>
    <row r="22" spans="1:19" x14ac:dyDescent="0.25">
      <c r="A22" t="s">
        <v>50</v>
      </c>
      <c r="B22" s="8">
        <v>0</v>
      </c>
      <c r="C22" s="8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</row>
    <row r="23" spans="1:19" x14ac:dyDescent="0.25">
      <c r="A23" s="16" t="s">
        <v>51</v>
      </c>
      <c r="B23" s="8">
        <v>101171469</v>
      </c>
      <c r="C23" s="8">
        <v>101171469</v>
      </c>
      <c r="D23" s="6">
        <v>3219890.43</v>
      </c>
      <c r="E23" s="6">
        <v>1095889.3500000001</v>
      </c>
      <c r="F23" s="6">
        <v>1079451.01</v>
      </c>
      <c r="G23" s="6">
        <v>265295.82</v>
      </c>
      <c r="H23" s="6">
        <v>28278.720000000001</v>
      </c>
      <c r="I23" s="6">
        <v>-1618.74</v>
      </c>
      <c r="J23" s="6">
        <v>23457.599999999999</v>
      </c>
      <c r="K23" s="6">
        <v>5443.2</v>
      </c>
      <c r="L23" s="6">
        <v>63620.639999999999</v>
      </c>
      <c r="M23" s="6">
        <v>1095889.3500000001</v>
      </c>
      <c r="N23" s="6">
        <v>129898.08</v>
      </c>
      <c r="O23" s="6">
        <v>-8498.4</v>
      </c>
      <c r="P23" s="6">
        <v>4652.6400000000003</v>
      </c>
      <c r="Q23" s="6">
        <v>1969.92</v>
      </c>
      <c r="R23" s="6">
        <v>15927.84</v>
      </c>
      <c r="S23" s="6">
        <v>2164.3200000000002</v>
      </c>
    </row>
    <row r="24" spans="1:19" x14ac:dyDescent="0.25">
      <c r="A24" s="16" t="s">
        <v>52</v>
      </c>
      <c r="B24" s="8">
        <v>0</v>
      </c>
      <c r="C24" s="8">
        <v>0</v>
      </c>
      <c r="D24" s="6">
        <v>167627.92000000001</v>
      </c>
      <c r="E24" s="6">
        <v>0</v>
      </c>
      <c r="F24" s="6">
        <v>0</v>
      </c>
      <c r="G24" s="6">
        <v>31667.919999999998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31667.919999999998</v>
      </c>
      <c r="Q24" s="6">
        <v>0</v>
      </c>
      <c r="R24" s="6">
        <v>0</v>
      </c>
      <c r="S24" s="6">
        <v>0</v>
      </c>
    </row>
    <row r="25" spans="1:19" x14ac:dyDescent="0.25">
      <c r="A25" s="16" t="s">
        <v>53</v>
      </c>
      <c r="B25" s="8">
        <v>0</v>
      </c>
      <c r="C25" s="8">
        <v>0</v>
      </c>
      <c r="D25" s="6">
        <v>1478400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s="16" t="s">
        <v>54</v>
      </c>
      <c r="B26" s="8">
        <v>8129508</v>
      </c>
      <c r="C26" s="8">
        <v>8129508</v>
      </c>
      <c r="D26" s="6">
        <v>492738.2</v>
      </c>
      <c r="E26" s="6">
        <v>88058.83</v>
      </c>
      <c r="F26" s="6">
        <v>86737.95</v>
      </c>
      <c r="G26" s="6">
        <v>125413.94</v>
      </c>
      <c r="H26" s="6">
        <v>13389.3</v>
      </c>
      <c r="I26" s="6">
        <v>-130.07</v>
      </c>
      <c r="J26" s="6">
        <v>11356.92</v>
      </c>
      <c r="K26" s="6">
        <v>2999.79</v>
      </c>
      <c r="L26" s="6">
        <v>30786.45</v>
      </c>
      <c r="M26" s="6">
        <v>88058.83</v>
      </c>
      <c r="N26" s="6">
        <v>62540.31</v>
      </c>
      <c r="O26" s="6">
        <v>-1406.4</v>
      </c>
      <c r="P26" s="6">
        <v>2918.49</v>
      </c>
      <c r="Q26" s="6">
        <v>536.54999999999995</v>
      </c>
      <c r="R26" s="6">
        <v>1373.89</v>
      </c>
      <c r="S26" s="6">
        <v>1048.71</v>
      </c>
    </row>
    <row r="27" spans="1:19" x14ac:dyDescent="0.25">
      <c r="A27" s="16" t="s">
        <v>55</v>
      </c>
      <c r="B27" s="8">
        <v>4263982</v>
      </c>
      <c r="C27" s="8">
        <v>4263982</v>
      </c>
      <c r="D27" s="6">
        <v>282578.59000000003</v>
      </c>
      <c r="E27" s="6">
        <v>0</v>
      </c>
      <c r="F27" s="6">
        <v>0</v>
      </c>
      <c r="G27" s="6">
        <v>65848.66</v>
      </c>
      <c r="H27" s="6">
        <v>7022.78</v>
      </c>
      <c r="I27" s="6">
        <v>0</v>
      </c>
      <c r="J27" s="6">
        <v>5956.78</v>
      </c>
      <c r="K27" s="6">
        <v>1573.41</v>
      </c>
      <c r="L27" s="6">
        <v>16147.7</v>
      </c>
      <c r="M27" s="6">
        <v>0</v>
      </c>
      <c r="N27" s="6">
        <v>32802.81</v>
      </c>
      <c r="O27" s="6">
        <v>-737.67</v>
      </c>
      <c r="P27" s="6">
        <v>1530.77</v>
      </c>
      <c r="Q27" s="6">
        <v>281.42</v>
      </c>
      <c r="R27" s="6">
        <v>720.61</v>
      </c>
      <c r="S27" s="6">
        <v>550.04999999999995</v>
      </c>
    </row>
    <row r="28" spans="1:19" x14ac:dyDescent="0.25">
      <c r="A28" s="16" t="s">
        <v>56</v>
      </c>
      <c r="B28" s="8">
        <v>10328040</v>
      </c>
      <c r="C28" s="8">
        <v>10328040</v>
      </c>
      <c r="D28" s="6">
        <v>453912.52</v>
      </c>
      <c r="E28" s="6">
        <v>0</v>
      </c>
      <c r="F28" s="6">
        <v>0</v>
      </c>
      <c r="G28" s="6">
        <v>34320.080000000002</v>
      </c>
      <c r="H28" s="6">
        <v>0</v>
      </c>
      <c r="I28" s="6">
        <v>0</v>
      </c>
      <c r="J28" s="6">
        <v>25066.15</v>
      </c>
      <c r="K28" s="6">
        <v>5546.16</v>
      </c>
      <c r="L28" s="6">
        <v>0</v>
      </c>
      <c r="M28" s="6">
        <v>0</v>
      </c>
      <c r="N28" s="6">
        <v>0</v>
      </c>
      <c r="O28" s="6">
        <v>0</v>
      </c>
      <c r="P28" s="6">
        <v>3707.77</v>
      </c>
      <c r="Q28" s="6">
        <v>0</v>
      </c>
      <c r="R28" s="6">
        <v>0</v>
      </c>
      <c r="S28" s="6">
        <v>0</v>
      </c>
    </row>
    <row r="29" spans="1:19" x14ac:dyDescent="0.25">
      <c r="A29" s="16" t="s">
        <v>57</v>
      </c>
      <c r="B29" s="8">
        <v>34794720</v>
      </c>
      <c r="C29" s="8">
        <v>34794720</v>
      </c>
      <c r="D29" s="6">
        <v>2075554.98</v>
      </c>
      <c r="E29" s="6">
        <v>376896.41</v>
      </c>
      <c r="F29" s="6">
        <v>371242.96</v>
      </c>
      <c r="G29" s="6">
        <v>746175.05</v>
      </c>
      <c r="H29" s="6">
        <v>78577.13</v>
      </c>
      <c r="I29" s="6">
        <v>-556.72</v>
      </c>
      <c r="J29" s="6">
        <v>84446.79</v>
      </c>
      <c r="K29" s="6">
        <v>18684.759999999998</v>
      </c>
      <c r="L29" s="6">
        <v>182964.58</v>
      </c>
      <c r="M29" s="6">
        <v>376896.41</v>
      </c>
      <c r="N29" s="6">
        <v>366631.27</v>
      </c>
      <c r="O29" s="6">
        <v>-11725.82</v>
      </c>
      <c r="P29" s="6">
        <v>12491.3</v>
      </c>
      <c r="Q29" s="6">
        <v>3886.43</v>
      </c>
      <c r="R29" s="6">
        <v>4612.3599999999997</v>
      </c>
      <c r="S29" s="6">
        <v>6162.97</v>
      </c>
    </row>
    <row r="30" spans="1:19" x14ac:dyDescent="0.25">
      <c r="A30" s="16" t="s">
        <v>58</v>
      </c>
      <c r="B30" s="8">
        <v>14147188</v>
      </c>
      <c r="C30" s="8">
        <v>14147188</v>
      </c>
      <c r="D30" s="6">
        <v>1054838.83</v>
      </c>
      <c r="E30" s="6">
        <v>153242.34</v>
      </c>
      <c r="F30" s="6">
        <v>150943.70000000001</v>
      </c>
      <c r="G30" s="6">
        <v>356602.78</v>
      </c>
      <c r="H30" s="6">
        <v>37857.440000000002</v>
      </c>
      <c r="I30" s="6">
        <v>-226.36</v>
      </c>
      <c r="J30" s="6">
        <v>34335.230000000003</v>
      </c>
      <c r="K30" s="6">
        <v>7597.04</v>
      </c>
      <c r="L30" s="6">
        <v>88149.96</v>
      </c>
      <c r="M30" s="6">
        <v>153242.34</v>
      </c>
      <c r="N30" s="6">
        <v>176638.19</v>
      </c>
      <c r="O30" s="6">
        <v>-4767.6000000000004</v>
      </c>
      <c r="P30" s="6">
        <v>5078.84</v>
      </c>
      <c r="Q30" s="6">
        <v>1872.43</v>
      </c>
      <c r="R30" s="6">
        <v>7098.37</v>
      </c>
      <c r="S30" s="6">
        <v>2969.24</v>
      </c>
    </row>
    <row r="31" spans="1:19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</row>
    <row r="32" spans="1:19" x14ac:dyDescent="0.25">
      <c r="B32" s="8">
        <f>SUM(B6:B31)</f>
        <v>2081002082</v>
      </c>
      <c r="C32" s="8">
        <f t="shared" ref="C32:S32" si="0">SUM(C6:C31)</f>
        <v>2068673847</v>
      </c>
      <c r="D32" s="6">
        <f t="shared" si="0"/>
        <v>196330272.63</v>
      </c>
      <c r="E32" s="6">
        <f t="shared" si="0"/>
        <v>22401681.379999999</v>
      </c>
      <c r="F32" s="6">
        <f t="shared" si="0"/>
        <v>22065656.130000003</v>
      </c>
      <c r="G32" s="6">
        <f t="shared" si="0"/>
        <v>59800547.269999996</v>
      </c>
      <c r="H32" s="6">
        <f t="shared" si="0"/>
        <v>5822192.6200000001</v>
      </c>
      <c r="I32" s="6">
        <f t="shared" si="0"/>
        <v>-32963.35</v>
      </c>
      <c r="J32" s="6">
        <f t="shared" si="0"/>
        <v>5613615.290000001</v>
      </c>
      <c r="K32" s="6">
        <f t="shared" si="0"/>
        <v>1131527.07</v>
      </c>
      <c r="L32" s="6">
        <f t="shared" si="0"/>
        <v>13542834.42</v>
      </c>
      <c r="M32" s="6">
        <f t="shared" si="0"/>
        <v>22401681.379999999</v>
      </c>
      <c r="N32" s="6">
        <f t="shared" si="0"/>
        <v>26654311.529999994</v>
      </c>
      <c r="O32" s="6">
        <f t="shared" si="0"/>
        <v>-856152.11</v>
      </c>
      <c r="P32" s="6">
        <f t="shared" si="0"/>
        <v>4715449.57</v>
      </c>
      <c r="Q32" s="6">
        <f t="shared" si="0"/>
        <v>271957.61999999988</v>
      </c>
      <c r="R32" s="6">
        <f t="shared" si="0"/>
        <v>2483807.59</v>
      </c>
      <c r="S32" s="6">
        <f t="shared" si="0"/>
        <v>453967.0199999999</v>
      </c>
    </row>
    <row r="33" spans="2:19" x14ac:dyDescent="0.25">
      <c r="B33" s="8"/>
      <c r="C33" s="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2:19" x14ac:dyDescent="0.25">
      <c r="B34" s="8"/>
      <c r="C34" s="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2:19" x14ac:dyDescent="0.25">
      <c r="B35" s="8"/>
      <c r="C35" s="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</sheetData>
  <printOptions headings="1"/>
  <pageMargins left="0.7" right="0.7" top="0.75" bottom="0.75" header="0.3" footer="0.3"/>
  <pageSetup scale="4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3608-2A34-41C9-A2C3-4AAD261B7688}">
  <dimension ref="A1:T33"/>
  <sheetViews>
    <sheetView topLeftCell="J1" zoomScaleNormal="100" workbookViewId="0">
      <selection activeCell="S2" sqref="S2"/>
    </sheetView>
  </sheetViews>
  <sheetFormatPr defaultRowHeight="15" x14ac:dyDescent="0.25"/>
  <cols>
    <col min="1" max="1" width="22.28515625" bestFit="1" customWidth="1"/>
    <col min="2" max="3" width="14.28515625" bestFit="1" customWidth="1"/>
    <col min="4" max="4" width="15.28515625" bestFit="1" customWidth="1"/>
    <col min="5" max="6" width="14.28515625" bestFit="1" customWidth="1"/>
    <col min="7" max="7" width="14.42578125" bestFit="1" customWidth="1"/>
    <col min="8" max="8" width="13.42578125" bestFit="1" customWidth="1"/>
    <col min="9" max="9" width="11.42578125" bestFit="1" customWidth="1"/>
    <col min="10" max="10" width="13.42578125" bestFit="1" customWidth="1"/>
    <col min="11" max="11" width="13.28515625" bestFit="1" customWidth="1"/>
    <col min="12" max="13" width="14.28515625" bestFit="1" customWidth="1"/>
    <col min="14" max="14" width="14.42578125" bestFit="1" customWidth="1"/>
    <col min="15" max="15" width="14.5703125" bestFit="1" customWidth="1"/>
    <col min="16" max="16" width="13.42578125" bestFit="1" customWidth="1"/>
    <col min="17" max="17" width="11.7109375" bestFit="1" customWidth="1"/>
    <col min="18" max="18" width="13.42578125" bestFit="1" customWidth="1"/>
    <col min="19" max="19" width="11.7109375" bestFit="1" customWidth="1"/>
    <col min="20" max="20" width="10.5703125" bestFit="1" customWidth="1"/>
  </cols>
  <sheetData>
    <row r="1" spans="1:20" x14ac:dyDescent="0.25">
      <c r="A1" s="3" t="s">
        <v>64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6"/>
      <c r="P1" s="6"/>
      <c r="Q1" s="6"/>
      <c r="R1" s="6"/>
      <c r="S1" s="43" t="s">
        <v>104</v>
      </c>
    </row>
    <row r="2" spans="1:20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43" t="s">
        <v>110</v>
      </c>
    </row>
    <row r="3" spans="1:20" x14ac:dyDescent="0.25"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0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20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6" spans="1:20" x14ac:dyDescent="0.25">
      <c r="B6" s="8"/>
      <c r="C6" s="8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0" x14ac:dyDescent="0.25">
      <c r="A7" t="s">
        <v>35</v>
      </c>
      <c r="B7" s="8">
        <v>95297735</v>
      </c>
      <c r="C7" s="8">
        <v>95297036</v>
      </c>
      <c r="D7" s="6">
        <v>11011132.859999999</v>
      </c>
      <c r="E7" s="6">
        <v>1032594.32</v>
      </c>
      <c r="F7" s="6">
        <v>1017105.4</v>
      </c>
      <c r="G7" s="6">
        <v>3710696.55</v>
      </c>
      <c r="H7" s="6">
        <v>362904.39</v>
      </c>
      <c r="I7" s="6">
        <v>-1504.01</v>
      </c>
      <c r="J7" s="6">
        <v>367469.17</v>
      </c>
      <c r="K7" s="6">
        <v>71205.429999999993</v>
      </c>
      <c r="L7" s="6">
        <v>860400.61</v>
      </c>
      <c r="M7" s="6">
        <v>1032594.32</v>
      </c>
      <c r="N7" s="6">
        <v>1659231.29</v>
      </c>
      <c r="O7" s="6">
        <v>-66148.38</v>
      </c>
      <c r="P7" s="6">
        <v>219982.83000000002</v>
      </c>
      <c r="Q7" s="6">
        <v>16771.580000000002</v>
      </c>
      <c r="R7" s="6">
        <v>192172.21</v>
      </c>
      <c r="S7" s="6">
        <v>28211.43</v>
      </c>
      <c r="T7" s="15"/>
    </row>
    <row r="8" spans="1:20" x14ac:dyDescent="0.25">
      <c r="A8" t="s">
        <v>36</v>
      </c>
      <c r="B8" s="8">
        <v>40283</v>
      </c>
      <c r="C8" s="8">
        <v>0</v>
      </c>
      <c r="D8" s="6">
        <v>5460.03</v>
      </c>
      <c r="E8" s="6">
        <v>436.32</v>
      </c>
      <c r="F8" s="6">
        <v>429.78</v>
      </c>
      <c r="G8" s="6">
        <v>1428.2</v>
      </c>
      <c r="H8" s="6">
        <v>146.53</v>
      </c>
      <c r="I8" s="6">
        <v>0</v>
      </c>
      <c r="J8" s="6">
        <v>119.67</v>
      </c>
      <c r="K8" s="6">
        <v>29.96</v>
      </c>
      <c r="L8" s="6">
        <v>322.85000000000002</v>
      </c>
      <c r="M8" s="6">
        <v>436.32</v>
      </c>
      <c r="N8" s="6">
        <v>635.97</v>
      </c>
      <c r="O8" s="6">
        <v>-20.059999999999999</v>
      </c>
      <c r="P8" s="6">
        <v>93.240000000000009</v>
      </c>
      <c r="Q8" s="6">
        <v>6.63</v>
      </c>
      <c r="R8" s="6">
        <v>79.98</v>
      </c>
      <c r="S8" s="6">
        <v>13.43</v>
      </c>
      <c r="T8" s="15"/>
    </row>
    <row r="9" spans="1:20" x14ac:dyDescent="0.25">
      <c r="A9" t="s">
        <v>37</v>
      </c>
      <c r="B9" s="8">
        <v>1220</v>
      </c>
      <c r="C9" s="8">
        <v>0</v>
      </c>
      <c r="D9" s="6">
        <v>130.03</v>
      </c>
      <c r="E9" s="6">
        <v>13.22</v>
      </c>
      <c r="F9" s="6">
        <v>13.02</v>
      </c>
      <c r="G9" s="6">
        <v>15.61</v>
      </c>
      <c r="H9" s="6">
        <v>1.21</v>
      </c>
      <c r="I9" s="6">
        <v>-0.02</v>
      </c>
      <c r="J9" s="6">
        <v>0.91</v>
      </c>
      <c r="K9" s="6">
        <v>0.24</v>
      </c>
      <c r="L9" s="6">
        <v>2.59</v>
      </c>
      <c r="M9" s="6">
        <v>13.22</v>
      </c>
      <c r="N9" s="6">
        <v>5.24</v>
      </c>
      <c r="O9" s="6">
        <v>-0.5</v>
      </c>
      <c r="P9" s="6">
        <v>2.82</v>
      </c>
      <c r="Q9" s="6">
        <v>0.06</v>
      </c>
      <c r="R9" s="6">
        <v>2.97</v>
      </c>
      <c r="S9" s="6">
        <v>0.09</v>
      </c>
      <c r="T9" s="15"/>
    </row>
    <row r="10" spans="1:20" x14ac:dyDescent="0.25">
      <c r="A10" t="s">
        <v>38</v>
      </c>
      <c r="B10" s="8">
        <v>912057490</v>
      </c>
      <c r="C10" s="8">
        <v>911637510</v>
      </c>
      <c r="D10" s="6">
        <v>70103894.680000007</v>
      </c>
      <c r="E10" s="6">
        <v>9879554.7300000004</v>
      </c>
      <c r="F10" s="6">
        <v>9731361.4100000001</v>
      </c>
      <c r="G10" s="6">
        <v>23975644.219999999</v>
      </c>
      <c r="H10" s="6">
        <v>2477255.4700000002</v>
      </c>
      <c r="I10" s="6">
        <v>-14592.78</v>
      </c>
      <c r="J10" s="6">
        <v>2213596.35</v>
      </c>
      <c r="K10" s="6">
        <v>489781.9</v>
      </c>
      <c r="L10" s="6">
        <v>5768218.2599999998</v>
      </c>
      <c r="M10" s="6">
        <v>9879554.7300000004</v>
      </c>
      <c r="N10" s="6">
        <v>11271640.369999999</v>
      </c>
      <c r="O10" s="6">
        <v>-322871.14</v>
      </c>
      <c r="P10" s="6">
        <v>1064457.24</v>
      </c>
      <c r="Q10" s="6">
        <v>122525.56</v>
      </c>
      <c r="R10" s="6">
        <v>711337.38</v>
      </c>
      <c r="S10" s="6">
        <v>194295.61</v>
      </c>
      <c r="T10" s="15"/>
    </row>
    <row r="11" spans="1:20" x14ac:dyDescent="0.25">
      <c r="A11" t="s">
        <v>39</v>
      </c>
      <c r="B11" s="8">
        <v>96240</v>
      </c>
      <c r="C11" s="8">
        <v>0</v>
      </c>
      <c r="D11" s="6">
        <v>9046.32</v>
      </c>
      <c r="E11" s="6">
        <v>1042.48</v>
      </c>
      <c r="F11" s="6">
        <v>1026.8399999999999</v>
      </c>
      <c r="G11" s="6">
        <v>1231.74</v>
      </c>
      <c r="H11" s="6">
        <v>95.36</v>
      </c>
      <c r="I11" s="6">
        <v>-1.54</v>
      </c>
      <c r="J11" s="6">
        <v>71.69</v>
      </c>
      <c r="K11" s="6">
        <v>19.34</v>
      </c>
      <c r="L11" s="6">
        <v>204.51</v>
      </c>
      <c r="M11" s="6">
        <v>1042.48</v>
      </c>
      <c r="N11" s="6">
        <v>413.04</v>
      </c>
      <c r="O11" s="6">
        <v>-39.159999999999997</v>
      </c>
      <c r="P11" s="6">
        <v>222.62</v>
      </c>
      <c r="Q11" s="6">
        <v>4.4400000000000004</v>
      </c>
      <c r="R11" s="6">
        <v>234.42</v>
      </c>
      <c r="S11" s="6">
        <v>7.02</v>
      </c>
      <c r="T11" s="15"/>
    </row>
    <row r="12" spans="1:20" x14ac:dyDescent="0.25">
      <c r="A12" t="s">
        <v>40</v>
      </c>
      <c r="B12" s="8">
        <v>447212961</v>
      </c>
      <c r="C12" s="8">
        <v>447269274</v>
      </c>
      <c r="D12" s="6">
        <v>42602555.439999998</v>
      </c>
      <c r="E12" s="6">
        <v>4861300.3600000003</v>
      </c>
      <c r="F12" s="6">
        <v>4788380.91</v>
      </c>
      <c r="G12" s="6">
        <v>12324078.66</v>
      </c>
      <c r="H12" s="6">
        <v>1243584.99</v>
      </c>
      <c r="I12" s="6">
        <v>-7179.43</v>
      </c>
      <c r="J12" s="6">
        <v>1082029.49</v>
      </c>
      <c r="K12" s="6">
        <v>232467.58</v>
      </c>
      <c r="L12" s="6">
        <v>2912220.92</v>
      </c>
      <c r="M12" s="6">
        <v>4861300.3600000003</v>
      </c>
      <c r="N12" s="6">
        <v>5497645.1799999997</v>
      </c>
      <c r="O12" s="6">
        <v>-139120.75</v>
      </c>
      <c r="P12" s="6">
        <v>900820.47</v>
      </c>
      <c r="Q12" s="6">
        <v>50712.62</v>
      </c>
      <c r="R12" s="6">
        <v>453960.39</v>
      </c>
      <c r="S12" s="6">
        <v>96937.2</v>
      </c>
      <c r="T12" s="15"/>
    </row>
    <row r="13" spans="1:20" x14ac:dyDescent="0.25">
      <c r="A13" t="s">
        <v>41</v>
      </c>
      <c r="B13" s="8">
        <v>287876</v>
      </c>
      <c r="C13" s="8">
        <v>287876</v>
      </c>
      <c r="D13" s="6">
        <v>24530.91</v>
      </c>
      <c r="E13" s="6">
        <v>3118.29</v>
      </c>
      <c r="F13" s="6">
        <v>3071.51</v>
      </c>
      <c r="G13" s="6">
        <v>3683.07</v>
      </c>
      <c r="H13" s="6">
        <v>285.31</v>
      </c>
      <c r="I13" s="6">
        <v>-4.54</v>
      </c>
      <c r="J13" s="6">
        <v>214.42</v>
      </c>
      <c r="K13" s="6">
        <v>57.85</v>
      </c>
      <c r="L13" s="6">
        <v>611.80999999999995</v>
      </c>
      <c r="M13" s="6">
        <v>3118.29</v>
      </c>
      <c r="N13" s="6">
        <v>1233.8499999999999</v>
      </c>
      <c r="O13" s="6">
        <v>-117</v>
      </c>
      <c r="P13" s="6">
        <v>665.81999999999994</v>
      </c>
      <c r="Q13" s="6">
        <v>13.24</v>
      </c>
      <c r="R13" s="6">
        <v>701.23</v>
      </c>
      <c r="S13" s="6">
        <v>21.08</v>
      </c>
      <c r="T13" s="15"/>
    </row>
    <row r="14" spans="1:20" x14ac:dyDescent="0.25">
      <c r="A14" t="s">
        <v>42</v>
      </c>
      <c r="B14" s="8">
        <v>180891</v>
      </c>
      <c r="C14" s="8">
        <v>180891</v>
      </c>
      <c r="D14" s="6">
        <v>12612.7</v>
      </c>
      <c r="E14" s="6">
        <v>1959.44</v>
      </c>
      <c r="F14" s="6">
        <v>1930.05</v>
      </c>
      <c r="G14" s="6">
        <v>1947.27</v>
      </c>
      <c r="H14" s="6">
        <v>155.04</v>
      </c>
      <c r="I14" s="6">
        <v>-2.82</v>
      </c>
      <c r="J14" s="6">
        <v>130.75</v>
      </c>
      <c r="K14" s="6">
        <v>32.04</v>
      </c>
      <c r="L14" s="6">
        <v>347.5</v>
      </c>
      <c r="M14" s="6">
        <v>1959.44</v>
      </c>
      <c r="N14" s="6">
        <v>688.53</v>
      </c>
      <c r="O14" s="6">
        <v>-156.47</v>
      </c>
      <c r="P14" s="6">
        <v>418.55</v>
      </c>
      <c r="Q14" s="6">
        <v>7.1</v>
      </c>
      <c r="R14" s="6">
        <v>315.08</v>
      </c>
      <c r="S14" s="6">
        <v>11.97</v>
      </c>
      <c r="T14" s="15"/>
    </row>
    <row r="15" spans="1:20" x14ac:dyDescent="0.25">
      <c r="A15" t="s">
        <v>43</v>
      </c>
      <c r="B15" s="8">
        <v>210986</v>
      </c>
      <c r="C15" s="8">
        <v>210986</v>
      </c>
      <c r="D15" s="6">
        <v>32853.42</v>
      </c>
      <c r="E15" s="6">
        <v>2285.15</v>
      </c>
      <c r="F15" s="6">
        <v>2250.87</v>
      </c>
      <c r="G15" s="6">
        <v>7431.81</v>
      </c>
      <c r="H15" s="6">
        <v>767.08</v>
      </c>
      <c r="I15" s="6">
        <v>-1.36</v>
      </c>
      <c r="J15" s="6">
        <v>628.29</v>
      </c>
      <c r="K15" s="6">
        <v>152.11000000000001</v>
      </c>
      <c r="L15" s="6">
        <v>1689.09</v>
      </c>
      <c r="M15" s="6">
        <v>2285.15</v>
      </c>
      <c r="N15" s="6">
        <v>3332.19</v>
      </c>
      <c r="O15" s="6">
        <v>-120.71</v>
      </c>
      <c r="P15" s="6">
        <v>487.59999999999997</v>
      </c>
      <c r="Q15" s="6">
        <v>35.85</v>
      </c>
      <c r="R15" s="6">
        <v>403.33</v>
      </c>
      <c r="S15" s="6">
        <v>58.34</v>
      </c>
      <c r="T15" s="15"/>
    </row>
    <row r="16" spans="1:20" x14ac:dyDescent="0.25">
      <c r="A16" t="s">
        <v>44</v>
      </c>
      <c r="B16" s="8">
        <f>771784816+371</f>
        <v>771785187</v>
      </c>
      <c r="C16" s="8">
        <v>771750756</v>
      </c>
      <c r="D16" s="6">
        <f>90872985.54+548.17</f>
        <v>90873533.710000008</v>
      </c>
      <c r="E16" s="6">
        <v>8359429.1200000001</v>
      </c>
      <c r="F16" s="6">
        <v>8234037.6600000001</v>
      </c>
      <c r="G16" s="6">
        <v>28022236.460000001</v>
      </c>
      <c r="H16" s="6">
        <v>2510835.08</v>
      </c>
      <c r="I16" s="6">
        <v>-12293.25</v>
      </c>
      <c r="J16" s="6">
        <v>2824389.97</v>
      </c>
      <c r="K16" s="6">
        <v>495532.99</v>
      </c>
      <c r="L16" s="6">
        <v>5801938.3700000001</v>
      </c>
      <c r="M16" s="6">
        <v>8359429.1200000001</v>
      </c>
      <c r="N16" s="6">
        <v>11434167</v>
      </c>
      <c r="O16" s="6">
        <v>-507026.56</v>
      </c>
      <c r="P16" s="6">
        <v>3572107.32</v>
      </c>
      <c r="Q16" s="6">
        <v>116537.19</v>
      </c>
      <c r="R16" s="6">
        <v>1591548.39</v>
      </c>
      <c r="S16" s="6">
        <v>194499.96</v>
      </c>
      <c r="T16" s="15"/>
    </row>
    <row r="17" spans="1:20" x14ac:dyDescent="0.25">
      <c r="A17" t="s">
        <v>45</v>
      </c>
      <c r="B17" s="8">
        <v>3273514</v>
      </c>
      <c r="C17" s="8">
        <v>0</v>
      </c>
      <c r="D17" s="6">
        <v>614189.5</v>
      </c>
      <c r="E17" s="6">
        <v>35458.199999999997</v>
      </c>
      <c r="F17" s="6">
        <v>34926.31</v>
      </c>
      <c r="G17" s="6">
        <v>36715.629999999997</v>
      </c>
      <c r="H17" s="6">
        <v>3247.26</v>
      </c>
      <c r="I17" s="6">
        <v>-51.89</v>
      </c>
      <c r="J17" s="6">
        <v>2782.86</v>
      </c>
      <c r="K17" s="6">
        <v>641.99</v>
      </c>
      <c r="L17" s="6">
        <v>7319.29</v>
      </c>
      <c r="M17" s="6">
        <v>35458.199999999997</v>
      </c>
      <c r="N17" s="6">
        <v>14520.86</v>
      </c>
      <c r="O17" s="6">
        <v>-5996.83</v>
      </c>
      <c r="P17" s="6">
        <v>7568.33</v>
      </c>
      <c r="Q17" s="6">
        <v>147</v>
      </c>
      <c r="R17" s="6">
        <v>6294.88</v>
      </c>
      <c r="S17" s="6">
        <v>241.88</v>
      </c>
      <c r="T17" s="15"/>
    </row>
    <row r="18" spans="1:20" x14ac:dyDescent="0.25">
      <c r="A18" t="s">
        <v>46</v>
      </c>
      <c r="B18" s="8">
        <v>532765</v>
      </c>
      <c r="C18" s="8">
        <v>0</v>
      </c>
      <c r="D18" s="6">
        <v>54529.72</v>
      </c>
      <c r="E18" s="6">
        <v>5767.2</v>
      </c>
      <c r="F18" s="6">
        <v>5680.68</v>
      </c>
      <c r="G18" s="6">
        <v>18769.23</v>
      </c>
      <c r="H18" s="6">
        <v>1930.04</v>
      </c>
      <c r="I18" s="6">
        <v>0</v>
      </c>
      <c r="J18" s="6">
        <v>1593.72</v>
      </c>
      <c r="K18" s="6">
        <v>391.84</v>
      </c>
      <c r="L18" s="6">
        <v>4271.92</v>
      </c>
      <c r="M18" s="6">
        <v>5767.2</v>
      </c>
      <c r="N18" s="6">
        <v>8401.0499999999993</v>
      </c>
      <c r="O18" s="6">
        <v>-324.63</v>
      </c>
      <c r="P18" s="6">
        <v>1224.73</v>
      </c>
      <c r="Q18" s="6">
        <v>102.34</v>
      </c>
      <c r="R18" s="6">
        <v>1028.3399999999999</v>
      </c>
      <c r="S18" s="6">
        <v>149.88</v>
      </c>
      <c r="T18" s="15"/>
    </row>
    <row r="19" spans="1:20" x14ac:dyDescent="0.25">
      <c r="A19" t="s">
        <v>47</v>
      </c>
      <c r="B19" s="8">
        <v>8778793</v>
      </c>
      <c r="C19" s="8">
        <v>760813</v>
      </c>
      <c r="D19" s="6">
        <v>583535.18000000005</v>
      </c>
      <c r="E19" s="6">
        <v>94968.05</v>
      </c>
      <c r="F19" s="6">
        <v>93543.51</v>
      </c>
      <c r="G19" s="6">
        <v>94135.59</v>
      </c>
      <c r="H19" s="6">
        <v>7555.76</v>
      </c>
      <c r="I19" s="6">
        <v>-71.62</v>
      </c>
      <c r="J19" s="6">
        <v>6377.44</v>
      </c>
      <c r="K19" s="6">
        <v>1583.08</v>
      </c>
      <c r="L19" s="6">
        <v>16922.63</v>
      </c>
      <c r="M19" s="6">
        <v>94968.05</v>
      </c>
      <c r="N19" s="6">
        <v>33440.93</v>
      </c>
      <c r="O19" s="6">
        <v>-7568.62</v>
      </c>
      <c r="P19" s="6">
        <v>19719.89</v>
      </c>
      <c r="Q19" s="6">
        <v>262.57</v>
      </c>
      <c r="R19" s="6">
        <v>15334.06</v>
      </c>
      <c r="S19" s="6">
        <v>579.47</v>
      </c>
      <c r="T19" s="15"/>
    </row>
    <row r="20" spans="1:20" x14ac:dyDescent="0.25">
      <c r="A20" t="s">
        <v>60</v>
      </c>
      <c r="B20" s="8">
        <v>0</v>
      </c>
      <c r="C20" s="8">
        <v>0</v>
      </c>
      <c r="D20" s="6">
        <v>122253.67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15"/>
    </row>
    <row r="21" spans="1:20" x14ac:dyDescent="0.25">
      <c r="A21" t="s">
        <v>48</v>
      </c>
      <c r="B21" s="8">
        <v>241</v>
      </c>
      <c r="C21" s="8">
        <v>0</v>
      </c>
      <c r="D21" s="6">
        <v>18.03</v>
      </c>
      <c r="E21" s="6">
        <v>2.61</v>
      </c>
      <c r="F21" s="6">
        <v>2.57</v>
      </c>
      <c r="G21" s="6">
        <v>8.5299999999999994</v>
      </c>
      <c r="H21" s="6">
        <v>0.87</v>
      </c>
      <c r="I21" s="6">
        <v>0</v>
      </c>
      <c r="J21" s="6">
        <v>0.73</v>
      </c>
      <c r="K21" s="6">
        <v>0.19</v>
      </c>
      <c r="L21" s="6">
        <v>1.93</v>
      </c>
      <c r="M21" s="6">
        <v>2.61</v>
      </c>
      <c r="N21" s="6">
        <v>3.81</v>
      </c>
      <c r="O21" s="6">
        <v>-0.15</v>
      </c>
      <c r="P21" s="6">
        <v>0.57000000000000006</v>
      </c>
      <c r="Q21" s="6">
        <v>0.05</v>
      </c>
      <c r="R21" s="6">
        <v>0.48</v>
      </c>
      <c r="S21" s="6">
        <v>0.05</v>
      </c>
      <c r="T21" s="15"/>
    </row>
    <row r="22" spans="1:20" x14ac:dyDescent="0.25">
      <c r="A22" t="s">
        <v>49</v>
      </c>
      <c r="B22" s="8">
        <v>12830697</v>
      </c>
      <c r="C22" s="8">
        <v>12830697</v>
      </c>
      <c r="D22" s="6">
        <v>1045153.66</v>
      </c>
      <c r="E22" s="6">
        <v>138981.26999999999</v>
      </c>
      <c r="F22" s="6">
        <v>136896.54999999999</v>
      </c>
      <c r="G22" s="6">
        <v>275834.71999999997</v>
      </c>
      <c r="H22" s="6">
        <v>27201.02</v>
      </c>
      <c r="I22" s="6">
        <v>-204.63</v>
      </c>
      <c r="J22" s="6">
        <v>22902.32</v>
      </c>
      <c r="K22" s="6">
        <v>5375.93</v>
      </c>
      <c r="L22" s="6">
        <v>60291.6</v>
      </c>
      <c r="M22" s="6">
        <v>138981.26999999999</v>
      </c>
      <c r="N22" s="6">
        <v>120366.05</v>
      </c>
      <c r="O22" s="6">
        <v>-3951.96</v>
      </c>
      <c r="P22" s="6">
        <v>28072.83</v>
      </c>
      <c r="Q22" s="6">
        <v>1270.26</v>
      </c>
      <c r="R22" s="6">
        <v>12407.21</v>
      </c>
      <c r="S22" s="6">
        <v>2104.09</v>
      </c>
      <c r="T22" s="15"/>
    </row>
    <row r="23" spans="1:20" x14ac:dyDescent="0.25">
      <c r="A23" t="s">
        <v>50</v>
      </c>
      <c r="B23" s="8">
        <v>0</v>
      </c>
      <c r="C23" s="8">
        <v>0</v>
      </c>
      <c r="D23" s="6">
        <v>-9709.08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15"/>
    </row>
    <row r="24" spans="1:20" x14ac:dyDescent="0.25">
      <c r="A24" s="16" t="s">
        <v>51</v>
      </c>
      <c r="B24" s="8">
        <v>98835010</v>
      </c>
      <c r="C24" s="8">
        <v>98835010</v>
      </c>
      <c r="D24" s="6">
        <v>3163822.45</v>
      </c>
      <c r="E24" s="6">
        <v>1070580.82</v>
      </c>
      <c r="F24" s="6">
        <v>1054522.1100000001</v>
      </c>
      <c r="G24" s="6">
        <v>271366.2</v>
      </c>
      <c r="H24" s="6">
        <v>29221.34</v>
      </c>
      <c r="I24" s="6">
        <v>-1581.36</v>
      </c>
      <c r="J24" s="6">
        <v>24239.52</v>
      </c>
      <c r="K24" s="6">
        <v>5624.64</v>
      </c>
      <c r="L24" s="6">
        <v>65741.33</v>
      </c>
      <c r="M24" s="6">
        <v>1070580.82</v>
      </c>
      <c r="N24" s="6">
        <v>129500.64</v>
      </c>
      <c r="O24" s="6">
        <v>-6918.45</v>
      </c>
      <c r="P24" s="6">
        <v>4807.7299999999996</v>
      </c>
      <c r="Q24" s="6">
        <v>2035.58</v>
      </c>
      <c r="R24" s="6">
        <v>16458.77</v>
      </c>
      <c r="S24" s="6">
        <v>2236.46</v>
      </c>
      <c r="T24" s="15"/>
    </row>
    <row r="25" spans="1:20" x14ac:dyDescent="0.25">
      <c r="A25" s="16" t="s">
        <v>52</v>
      </c>
      <c r="B25" s="8">
        <v>0</v>
      </c>
      <c r="C25" s="8">
        <v>0</v>
      </c>
      <c r="D25" s="6">
        <v>166634.04</v>
      </c>
      <c r="E25" s="6">
        <f>30674.04-30674.04</f>
        <v>0</v>
      </c>
      <c r="F25" s="6">
        <f>30213.93-30213.93</f>
        <v>0</v>
      </c>
      <c r="G25" s="6">
        <v>30674.04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30674.04</v>
      </c>
      <c r="Q25" s="6">
        <v>0</v>
      </c>
      <c r="R25" s="6">
        <v>0</v>
      </c>
      <c r="S25" s="6">
        <v>0</v>
      </c>
      <c r="T25" s="15"/>
    </row>
    <row r="26" spans="1:20" x14ac:dyDescent="0.25">
      <c r="A26" s="16" t="s">
        <v>53</v>
      </c>
      <c r="B26" s="8">
        <v>0</v>
      </c>
      <c r="C26" s="8">
        <v>0</v>
      </c>
      <c r="D26" s="6">
        <v>1478400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15"/>
    </row>
    <row r="27" spans="1:20" x14ac:dyDescent="0.25">
      <c r="A27" s="16" t="s">
        <v>54</v>
      </c>
      <c r="B27" s="8">
        <v>9467526</v>
      </c>
      <c r="C27" s="8">
        <v>9467526</v>
      </c>
      <c r="D27" s="6">
        <v>557958.1</v>
      </c>
      <c r="E27" s="6">
        <v>102552.25</v>
      </c>
      <c r="F27" s="6">
        <v>101013.97</v>
      </c>
      <c r="G27" s="6">
        <v>142789.23000000001</v>
      </c>
      <c r="H27" s="6">
        <v>15593.02</v>
      </c>
      <c r="I27" s="6">
        <v>-151.47999999999999</v>
      </c>
      <c r="J27" s="6">
        <v>13226.13</v>
      </c>
      <c r="K27" s="6">
        <v>3493.52</v>
      </c>
      <c r="L27" s="6">
        <v>35853.519999999997</v>
      </c>
      <c r="M27" s="6">
        <v>102552.25</v>
      </c>
      <c r="N27" s="6">
        <v>69112.94</v>
      </c>
      <c r="O27" s="6">
        <v>-1183.44</v>
      </c>
      <c r="P27" s="6">
        <v>3398.84</v>
      </c>
      <c r="Q27" s="6">
        <v>624.86</v>
      </c>
      <c r="R27" s="6">
        <v>1600.01</v>
      </c>
      <c r="S27" s="6">
        <v>1221.31</v>
      </c>
      <c r="T27" s="15"/>
    </row>
    <row r="28" spans="1:20" x14ac:dyDescent="0.25">
      <c r="A28" s="16" t="s">
        <v>55</v>
      </c>
      <c r="B28" s="8">
        <v>3065353</v>
      </c>
      <c r="C28" s="8">
        <v>3065353</v>
      </c>
      <c r="D28" s="6">
        <v>221536.17</v>
      </c>
      <c r="E28" s="6">
        <v>0</v>
      </c>
      <c r="F28" s="6">
        <v>0</v>
      </c>
      <c r="G28" s="6">
        <v>46280.7</v>
      </c>
      <c r="H28" s="6">
        <v>5048.6400000000003</v>
      </c>
      <c r="I28" s="6">
        <v>0</v>
      </c>
      <c r="J28" s="6">
        <v>4282.3</v>
      </c>
      <c r="K28" s="6">
        <v>1131.1199999999999</v>
      </c>
      <c r="L28" s="6">
        <v>11608.49</v>
      </c>
      <c r="M28" s="6">
        <v>0</v>
      </c>
      <c r="N28" s="6">
        <v>22377.08</v>
      </c>
      <c r="O28" s="6">
        <v>-383.17</v>
      </c>
      <c r="P28" s="6">
        <v>1100.46</v>
      </c>
      <c r="Q28" s="6">
        <v>202.31</v>
      </c>
      <c r="R28" s="6">
        <v>518.04</v>
      </c>
      <c r="S28" s="6">
        <v>395.43</v>
      </c>
      <c r="T28" s="15"/>
    </row>
    <row r="29" spans="1:20" x14ac:dyDescent="0.25">
      <c r="A29" s="16" t="s">
        <v>56</v>
      </c>
      <c r="B29" s="8">
        <v>8668440</v>
      </c>
      <c r="C29" s="8">
        <v>8668440</v>
      </c>
      <c r="D29" s="6">
        <v>393971.77</v>
      </c>
      <c r="E29" s="6">
        <v>0</v>
      </c>
      <c r="F29" s="6">
        <v>0</v>
      </c>
      <c r="G29" s="6">
        <v>28805.22</v>
      </c>
      <c r="H29" s="6">
        <v>0</v>
      </c>
      <c r="I29" s="6">
        <v>0</v>
      </c>
      <c r="J29" s="6">
        <v>21038.3</v>
      </c>
      <c r="K29" s="6">
        <v>4654.95</v>
      </c>
      <c r="L29" s="6">
        <v>0</v>
      </c>
      <c r="M29" s="6">
        <v>0</v>
      </c>
      <c r="N29" s="6">
        <v>0</v>
      </c>
      <c r="O29" s="6">
        <v>0</v>
      </c>
      <c r="P29" s="6">
        <v>3111.97</v>
      </c>
      <c r="Q29" s="6">
        <v>0</v>
      </c>
      <c r="R29" s="6">
        <v>0</v>
      </c>
      <c r="S29" s="6">
        <v>0</v>
      </c>
      <c r="T29" s="15"/>
    </row>
    <row r="30" spans="1:20" x14ac:dyDescent="0.25">
      <c r="A30" s="16" t="s">
        <v>57</v>
      </c>
      <c r="B30" s="8">
        <v>33386200</v>
      </c>
      <c r="C30" s="8">
        <v>33386200</v>
      </c>
      <c r="D30" s="6">
        <v>2020159.72</v>
      </c>
      <c r="E30" s="6">
        <v>361639.32</v>
      </c>
      <c r="F30" s="6">
        <v>356214.73</v>
      </c>
      <c r="G30" s="6">
        <v>732322.83</v>
      </c>
      <c r="H30" s="6">
        <v>78577.13</v>
      </c>
      <c r="I30" s="6">
        <v>-534.17999999999995</v>
      </c>
      <c r="J30" s="6">
        <v>81028.31</v>
      </c>
      <c r="K30" s="6">
        <v>17928.39</v>
      </c>
      <c r="L30" s="6">
        <v>182964.58</v>
      </c>
      <c r="M30" s="6">
        <v>361639.32</v>
      </c>
      <c r="N30" s="6">
        <v>357529.9</v>
      </c>
      <c r="O30" s="6">
        <v>-11818.71</v>
      </c>
      <c r="P30" s="6">
        <v>11985.65</v>
      </c>
      <c r="Q30" s="6">
        <v>3886.43</v>
      </c>
      <c r="R30" s="6">
        <v>4612.3599999999997</v>
      </c>
      <c r="S30" s="6">
        <v>6162.97</v>
      </c>
      <c r="T30" s="15"/>
    </row>
    <row r="31" spans="1:20" x14ac:dyDescent="0.25">
      <c r="A31" s="16" t="s">
        <v>58</v>
      </c>
      <c r="B31" s="8">
        <v>15077056</v>
      </c>
      <c r="C31" s="8">
        <v>15077056</v>
      </c>
      <c r="D31" s="6">
        <v>1009170.28</v>
      </c>
      <c r="E31" s="6">
        <v>163314.67000000001</v>
      </c>
      <c r="F31" s="6">
        <v>160864.95000000001</v>
      </c>
      <c r="G31" s="6">
        <v>320427.28000000003</v>
      </c>
      <c r="H31" s="6">
        <v>33671.9</v>
      </c>
      <c r="I31" s="6">
        <v>-241.23</v>
      </c>
      <c r="J31" s="6">
        <v>36592.01</v>
      </c>
      <c r="K31" s="6">
        <v>8096.38</v>
      </c>
      <c r="L31" s="6">
        <v>78404.05</v>
      </c>
      <c r="M31" s="6">
        <v>163314.67000000001</v>
      </c>
      <c r="N31" s="6">
        <v>153208.84</v>
      </c>
      <c r="O31" s="6">
        <v>-5337.28</v>
      </c>
      <c r="P31" s="6">
        <v>5412.66</v>
      </c>
      <c r="Q31" s="6">
        <v>1665.42</v>
      </c>
      <c r="R31" s="6">
        <v>6313.57</v>
      </c>
      <c r="S31" s="6">
        <v>2640.96</v>
      </c>
      <c r="T31" s="15"/>
    </row>
    <row r="32" spans="1:20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5"/>
    </row>
    <row r="33" spans="2:20" x14ac:dyDescent="0.25">
      <c r="B33" s="23">
        <f>SUM(B6:B32)</f>
        <v>2421086464</v>
      </c>
      <c r="C33" s="23">
        <f t="shared" ref="C33:S33" si="0">SUM(C6:C32)</f>
        <v>2408725424</v>
      </c>
      <c r="D33" s="6">
        <f t="shared" si="0"/>
        <v>226097373.30999997</v>
      </c>
      <c r="E33" s="6">
        <f t="shared" si="0"/>
        <v>26114997.82</v>
      </c>
      <c r="F33" s="6">
        <f t="shared" si="0"/>
        <v>25723272.829999998</v>
      </c>
      <c r="G33" s="6">
        <f t="shared" si="0"/>
        <v>70046522.790000021</v>
      </c>
      <c r="H33" s="6">
        <f t="shared" si="0"/>
        <v>6798077.4399999995</v>
      </c>
      <c r="I33" s="6">
        <f t="shared" si="0"/>
        <v>-38416.140000000007</v>
      </c>
      <c r="J33" s="6">
        <f t="shared" si="0"/>
        <v>6702714.3500000006</v>
      </c>
      <c r="K33" s="6">
        <f t="shared" si="0"/>
        <v>1338201.4699999997</v>
      </c>
      <c r="L33" s="6">
        <f t="shared" si="0"/>
        <v>15809335.849999998</v>
      </c>
      <c r="M33" s="6">
        <f t="shared" si="0"/>
        <v>26114997.82</v>
      </c>
      <c r="N33" s="6">
        <f t="shared" si="0"/>
        <v>30777454.759999998</v>
      </c>
      <c r="O33" s="6">
        <f t="shared" si="0"/>
        <v>-1079103.9699999997</v>
      </c>
      <c r="P33" s="6">
        <f t="shared" si="0"/>
        <v>5876336.2100000009</v>
      </c>
      <c r="Q33" s="6">
        <f t="shared" si="0"/>
        <v>316811.09000000003</v>
      </c>
      <c r="R33" s="6">
        <f t="shared" si="0"/>
        <v>3015323.0999999992</v>
      </c>
      <c r="S33" s="6">
        <f t="shared" si="0"/>
        <v>529788.63</v>
      </c>
      <c r="T33" s="15"/>
    </row>
  </sheetData>
  <printOptions headings="1"/>
  <pageMargins left="0.7" right="0.7" top="0.75" bottom="0.75" header="0.3" footer="0.3"/>
  <pageSetup scale="4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74AC-096D-4CCE-A206-D6D7DB048B10}">
  <dimension ref="A1:S32"/>
  <sheetViews>
    <sheetView topLeftCell="H1" zoomScaleNormal="100" workbookViewId="0">
      <selection activeCell="S2" sqref="S2"/>
    </sheetView>
  </sheetViews>
  <sheetFormatPr defaultRowHeight="15" x14ac:dyDescent="0.25"/>
  <cols>
    <col min="1" max="1" width="18.42578125" bestFit="1" customWidth="1"/>
    <col min="2" max="3" width="14.28515625" style="8" bestFit="1" customWidth="1"/>
    <col min="4" max="4" width="15.28515625" style="6" bestFit="1" customWidth="1"/>
    <col min="5" max="7" width="14.28515625" style="6" bestFit="1" customWidth="1"/>
    <col min="8" max="8" width="13.28515625" style="6" bestFit="1" customWidth="1"/>
    <col min="9" max="9" width="11.28515625" style="6" bestFit="1" customWidth="1"/>
    <col min="10" max="11" width="13.28515625" style="6" bestFit="1" customWidth="1"/>
    <col min="12" max="12" width="14.28515625" style="6" bestFit="1" customWidth="1"/>
    <col min="13" max="13" width="14.28515625" style="6" customWidth="1"/>
    <col min="14" max="14" width="14.28515625" style="6" bestFit="1" customWidth="1"/>
    <col min="15" max="15" width="14.42578125" style="6" bestFit="1" customWidth="1"/>
    <col min="16" max="16" width="13.28515625" style="6" bestFit="1" customWidth="1"/>
    <col min="17" max="17" width="11.5703125" style="6" bestFit="1" customWidth="1"/>
    <col min="18" max="18" width="13.28515625" style="6" bestFit="1" customWidth="1"/>
    <col min="19" max="19" width="11.5703125" style="6" bestFit="1" customWidth="1"/>
    <col min="20" max="33" width="9.140625" customWidth="1"/>
  </cols>
  <sheetData>
    <row r="1" spans="1:19" x14ac:dyDescent="0.25">
      <c r="A1" s="3" t="s">
        <v>65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111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105707218</v>
      </c>
      <c r="C7" s="8">
        <v>105706519</v>
      </c>
      <c r="D7" s="6">
        <f>12168799.73</f>
        <v>12168799.73</v>
      </c>
      <c r="E7" s="6">
        <v>1370154.28</v>
      </c>
      <c r="F7" s="6">
        <v>1349602</v>
      </c>
      <c r="G7" s="6">
        <v>3999439.3</v>
      </c>
      <c r="H7" s="6">
        <v>402533.39</v>
      </c>
      <c r="I7" s="6">
        <v>-1670.65</v>
      </c>
      <c r="J7" s="6">
        <v>277687</v>
      </c>
      <c r="K7" s="6">
        <v>78981.36</v>
      </c>
      <c r="L7" s="6">
        <v>954361.02</v>
      </c>
      <c r="M7" s="6">
        <v>1370154.28</v>
      </c>
      <c r="N7" s="6">
        <v>1840420.5</v>
      </c>
      <c r="O7" s="6">
        <v>-73378.38</v>
      </c>
      <c r="P7" s="6">
        <v>244022.03</v>
      </c>
      <c r="Q7" s="6">
        <v>18602.5</v>
      </c>
      <c r="R7" s="6">
        <v>213158.82</v>
      </c>
      <c r="S7" s="6">
        <v>44721.71</v>
      </c>
    </row>
    <row r="8" spans="1:19" x14ac:dyDescent="0.25">
      <c r="A8" t="s">
        <v>36</v>
      </c>
      <c r="B8" s="8">
        <v>40283</v>
      </c>
      <c r="C8" s="8">
        <v>0</v>
      </c>
      <c r="D8" s="6">
        <v>5543.11</v>
      </c>
      <c r="E8" s="6">
        <v>519.4</v>
      </c>
      <c r="F8" s="6">
        <v>511.61</v>
      </c>
      <c r="G8" s="6">
        <v>1428.2</v>
      </c>
      <c r="H8" s="6">
        <v>146.53</v>
      </c>
      <c r="I8" s="6">
        <v>0</v>
      </c>
      <c r="J8" s="6">
        <v>116.57</v>
      </c>
      <c r="K8" s="6">
        <v>29.96</v>
      </c>
      <c r="L8" s="6">
        <v>322.85000000000002</v>
      </c>
      <c r="M8" s="6">
        <v>519.4</v>
      </c>
      <c r="N8" s="6">
        <v>635.97</v>
      </c>
      <c r="O8" s="6">
        <v>-20.059999999999999</v>
      </c>
      <c r="P8" s="6">
        <v>93.240000000000009</v>
      </c>
      <c r="Q8" s="6">
        <v>6.63</v>
      </c>
      <c r="R8" s="6">
        <v>79.98</v>
      </c>
      <c r="S8" s="6">
        <v>16.53</v>
      </c>
    </row>
    <row r="9" spans="1:19" x14ac:dyDescent="0.25">
      <c r="A9" t="s">
        <v>37</v>
      </c>
      <c r="B9" s="8">
        <v>1220</v>
      </c>
      <c r="C9" s="8">
        <v>0</v>
      </c>
      <c r="D9" s="6">
        <v>132.63</v>
      </c>
      <c r="E9" s="6">
        <v>15.81</v>
      </c>
      <c r="F9" s="6">
        <v>15.57</v>
      </c>
      <c r="G9" s="6">
        <v>15.62</v>
      </c>
      <c r="H9" s="6">
        <v>1.21</v>
      </c>
      <c r="I9" s="6">
        <v>-0.02</v>
      </c>
      <c r="J9" s="6">
        <v>0.9</v>
      </c>
      <c r="K9" s="6">
        <v>0.24</v>
      </c>
      <c r="L9" s="6">
        <v>2.59</v>
      </c>
      <c r="M9" s="6">
        <v>15.81</v>
      </c>
      <c r="N9" s="6">
        <v>5.24</v>
      </c>
      <c r="O9" s="6">
        <v>-0.5</v>
      </c>
      <c r="P9" s="6">
        <v>2.82</v>
      </c>
      <c r="Q9" s="6">
        <v>0.06</v>
      </c>
      <c r="R9" s="6">
        <v>2.97</v>
      </c>
      <c r="S9" s="6">
        <v>0.11</v>
      </c>
    </row>
    <row r="10" spans="1:19" x14ac:dyDescent="0.25">
      <c r="A10" t="s">
        <v>38</v>
      </c>
      <c r="B10" s="8">
        <v>943034306</v>
      </c>
      <c r="C10" s="8">
        <v>942622607</v>
      </c>
      <c r="D10" s="6">
        <v>73790728.409999996</v>
      </c>
      <c r="E10" s="6">
        <v>12220414.210000001</v>
      </c>
      <c r="F10" s="6">
        <v>12037108.01</v>
      </c>
      <c r="G10" s="6">
        <v>24397379.199999999</v>
      </c>
      <c r="H10" s="6">
        <v>2523175.91</v>
      </c>
      <c r="I10" s="6">
        <v>-15089.16</v>
      </c>
      <c r="J10" s="6">
        <v>2141788.73</v>
      </c>
      <c r="K10" s="6">
        <v>506430.04</v>
      </c>
      <c r="L10" s="6">
        <v>5875244.71</v>
      </c>
      <c r="M10" s="6">
        <v>12220414.210000001</v>
      </c>
      <c r="N10" s="6">
        <v>11480605.720000001</v>
      </c>
      <c r="O10" s="6">
        <v>-333849.27</v>
      </c>
      <c r="P10" s="6">
        <v>1087136.74</v>
      </c>
      <c r="Q10" s="6">
        <v>124798.45</v>
      </c>
      <c r="R10" s="6">
        <v>730512.15</v>
      </c>
      <c r="S10" s="6">
        <v>276625.18</v>
      </c>
    </row>
    <row r="11" spans="1:19" x14ac:dyDescent="0.25">
      <c r="A11" t="s">
        <v>39</v>
      </c>
      <c r="B11" s="8">
        <v>96240</v>
      </c>
      <c r="C11" s="8">
        <v>0</v>
      </c>
      <c r="D11" s="6">
        <v>9251.59</v>
      </c>
      <c r="E11" s="6">
        <v>1247.19</v>
      </c>
      <c r="F11" s="6">
        <v>1228.48</v>
      </c>
      <c r="G11" s="6">
        <v>1232.3</v>
      </c>
      <c r="H11" s="6">
        <v>95.36</v>
      </c>
      <c r="I11" s="6">
        <v>-1.54</v>
      </c>
      <c r="J11" s="6">
        <v>70.540000000000006</v>
      </c>
      <c r="K11" s="6">
        <v>19.34</v>
      </c>
      <c r="L11" s="6">
        <v>204.51</v>
      </c>
      <c r="M11" s="6">
        <v>1247.19</v>
      </c>
      <c r="N11" s="6">
        <v>413.04</v>
      </c>
      <c r="O11" s="6">
        <v>-39.159999999999997</v>
      </c>
      <c r="P11" s="6">
        <v>222.62</v>
      </c>
      <c r="Q11" s="6">
        <v>4.4400000000000004</v>
      </c>
      <c r="R11" s="6">
        <v>234.42</v>
      </c>
      <c r="S11" s="6">
        <v>8.73</v>
      </c>
    </row>
    <row r="12" spans="1:19" x14ac:dyDescent="0.25">
      <c r="A12" t="s">
        <v>40</v>
      </c>
      <c r="B12" s="8">
        <v>476238788</v>
      </c>
      <c r="C12" s="8">
        <v>476266924</v>
      </c>
      <c r="D12" s="6">
        <v>46178198.280000001</v>
      </c>
      <c r="E12" s="6">
        <v>6188900.46</v>
      </c>
      <c r="F12" s="6">
        <v>6096066.96</v>
      </c>
      <c r="G12" s="6">
        <v>12964726.07</v>
      </c>
      <c r="H12" s="6">
        <v>1324505.92</v>
      </c>
      <c r="I12" s="6">
        <v>-7645.91</v>
      </c>
      <c r="J12" s="6">
        <v>946553.88</v>
      </c>
      <c r="K12" s="6">
        <v>247596.75</v>
      </c>
      <c r="L12" s="6">
        <v>3101671.21</v>
      </c>
      <c r="M12" s="6">
        <v>6188900.46</v>
      </c>
      <c r="N12" s="6">
        <v>5855351.1399999997</v>
      </c>
      <c r="O12" s="6">
        <v>-148176.60999999999</v>
      </c>
      <c r="P12" s="6">
        <v>966479.08</v>
      </c>
      <c r="Q12" s="6">
        <v>54012.47</v>
      </c>
      <c r="R12" s="6">
        <v>480718.29</v>
      </c>
      <c r="S12" s="6">
        <v>143659.85</v>
      </c>
    </row>
    <row r="13" spans="1:19" x14ac:dyDescent="0.25">
      <c r="A13" t="s">
        <v>41</v>
      </c>
      <c r="B13" s="8">
        <v>279286</v>
      </c>
      <c r="C13" s="8">
        <v>279286</v>
      </c>
      <c r="D13" s="6">
        <v>24516.28</v>
      </c>
      <c r="E13" s="6">
        <v>3619.25</v>
      </c>
      <c r="F13" s="6">
        <v>3564.96</v>
      </c>
      <c r="G13" s="6">
        <v>3576.41</v>
      </c>
      <c r="H13" s="6">
        <v>276.76</v>
      </c>
      <c r="I13" s="6">
        <v>-4.43</v>
      </c>
      <c r="J13" s="6">
        <v>204.75</v>
      </c>
      <c r="K13" s="6">
        <v>56.16</v>
      </c>
      <c r="L13" s="6">
        <v>593.59</v>
      </c>
      <c r="M13" s="6">
        <v>3619.25</v>
      </c>
      <c r="N13" s="6">
        <v>1198.6199999999999</v>
      </c>
      <c r="O13" s="6">
        <v>-113.65</v>
      </c>
      <c r="P13" s="6">
        <v>646.11999999999989</v>
      </c>
      <c r="Q13" s="6">
        <v>12.81</v>
      </c>
      <c r="R13" s="6">
        <v>680.3</v>
      </c>
      <c r="S13" s="6">
        <v>25.38</v>
      </c>
    </row>
    <row r="14" spans="1:19" x14ac:dyDescent="0.25">
      <c r="A14" t="s">
        <v>42</v>
      </c>
      <c r="B14" s="8">
        <v>178829</v>
      </c>
      <c r="C14" s="8">
        <v>178829</v>
      </c>
      <c r="D14" s="6">
        <v>12893.57</v>
      </c>
      <c r="E14" s="6">
        <v>2319.62</v>
      </c>
      <c r="F14" s="6">
        <v>2284.84</v>
      </c>
      <c r="G14" s="6">
        <v>1929.71</v>
      </c>
      <c r="H14" s="6">
        <v>153.26</v>
      </c>
      <c r="I14" s="6">
        <v>-2.69</v>
      </c>
      <c r="J14" s="6">
        <v>129.34</v>
      </c>
      <c r="K14" s="6">
        <v>31.64</v>
      </c>
      <c r="L14" s="6">
        <v>343.45</v>
      </c>
      <c r="M14" s="6">
        <v>2319.62</v>
      </c>
      <c r="N14" s="6">
        <v>680.66</v>
      </c>
      <c r="O14" s="6">
        <v>-154.72999999999999</v>
      </c>
      <c r="P14" s="6">
        <v>413.55</v>
      </c>
      <c r="Q14" s="6">
        <v>6.99</v>
      </c>
      <c r="R14" s="6">
        <v>311.58999999999997</v>
      </c>
      <c r="S14" s="6">
        <v>16.649999999999999</v>
      </c>
    </row>
    <row r="15" spans="1:19" x14ac:dyDescent="0.25">
      <c r="A15" t="s">
        <v>43</v>
      </c>
      <c r="B15" s="8">
        <v>211171</v>
      </c>
      <c r="C15" s="8">
        <v>211171</v>
      </c>
      <c r="D15" s="6">
        <v>33302.22</v>
      </c>
      <c r="E15" s="6">
        <v>2739.24</v>
      </c>
      <c r="F15" s="6">
        <v>2698.14</v>
      </c>
      <c r="G15" s="6">
        <v>7452.84</v>
      </c>
      <c r="H15" s="6">
        <v>767.58</v>
      </c>
      <c r="I15" s="6">
        <v>-1.36</v>
      </c>
      <c r="J15" s="6">
        <v>618.95000000000005</v>
      </c>
      <c r="K15" s="6">
        <v>152.22999999999999</v>
      </c>
      <c r="L15" s="6">
        <v>1690.86</v>
      </c>
      <c r="M15" s="6">
        <v>2739.24</v>
      </c>
      <c r="N15" s="6">
        <v>3334.68</v>
      </c>
      <c r="O15" s="6">
        <v>-120.71</v>
      </c>
      <c r="P15" s="6">
        <v>488.59000000000003</v>
      </c>
      <c r="Q15" s="6">
        <v>35.950000000000003</v>
      </c>
      <c r="R15" s="6">
        <v>403.76</v>
      </c>
      <c r="S15" s="6">
        <v>82.31</v>
      </c>
    </row>
    <row r="16" spans="1:19" x14ac:dyDescent="0.25">
      <c r="A16" t="s">
        <v>44</v>
      </c>
      <c r="B16" s="8">
        <v>894463400</v>
      </c>
      <c r="C16" s="8">
        <v>894429665</v>
      </c>
      <c r="D16" s="6">
        <f>103175480.01+2000</f>
        <v>103177480.01000001</v>
      </c>
      <c r="E16" s="6">
        <v>11589828.109999999</v>
      </c>
      <c r="F16" s="6">
        <v>11415980.66</v>
      </c>
      <c r="G16" s="6">
        <v>31040427.710000001</v>
      </c>
      <c r="H16" s="6">
        <v>2909958.21</v>
      </c>
      <c r="I16" s="6">
        <v>-14240.48</v>
      </c>
      <c r="J16" s="6">
        <v>1739532.87</v>
      </c>
      <c r="K16" s="6">
        <v>574432.29</v>
      </c>
      <c r="L16" s="6">
        <v>6722639.8799999999</v>
      </c>
      <c r="M16" s="6">
        <v>11589828.109999999</v>
      </c>
      <c r="N16" s="6">
        <v>13251115.66</v>
      </c>
      <c r="O16" s="6">
        <v>-587719.57999999996</v>
      </c>
      <c r="P16" s="6">
        <v>4139722.75</v>
      </c>
      <c r="Q16" s="6">
        <v>135050.43</v>
      </c>
      <c r="R16" s="6">
        <v>1844450.67</v>
      </c>
      <c r="S16" s="6">
        <v>325485.01</v>
      </c>
    </row>
    <row r="17" spans="1:19" x14ac:dyDescent="0.25">
      <c r="A17" t="s">
        <v>45</v>
      </c>
      <c r="B17" s="8">
        <v>3270949</v>
      </c>
      <c r="C17" s="8">
        <v>0</v>
      </c>
      <c r="D17" s="6">
        <v>622359.71</v>
      </c>
      <c r="E17" s="6">
        <v>42392.06</v>
      </c>
      <c r="F17" s="6">
        <v>41756.18</v>
      </c>
      <c r="G17" s="6">
        <v>36794.910000000003</v>
      </c>
      <c r="H17" s="6">
        <v>3244.74</v>
      </c>
      <c r="I17" s="6">
        <v>-51.86</v>
      </c>
      <c r="J17" s="6">
        <v>2777.39</v>
      </c>
      <c r="K17" s="6">
        <v>641.5</v>
      </c>
      <c r="L17" s="6">
        <v>7313.56</v>
      </c>
      <c r="M17" s="6">
        <v>42392.06</v>
      </c>
      <c r="N17" s="6">
        <v>14509.53</v>
      </c>
      <c r="O17" s="6">
        <v>-5992.17</v>
      </c>
      <c r="P17" s="6">
        <v>7562.380000000001</v>
      </c>
      <c r="Q17" s="6">
        <v>146.91</v>
      </c>
      <c r="R17" s="6">
        <v>6289.96</v>
      </c>
      <c r="S17" s="6">
        <v>352.97</v>
      </c>
    </row>
    <row r="18" spans="1:19" x14ac:dyDescent="0.25">
      <c r="A18" t="s">
        <v>46</v>
      </c>
      <c r="B18" s="8">
        <v>532765</v>
      </c>
      <c r="C18" s="8">
        <v>0</v>
      </c>
      <c r="D18" s="6">
        <v>55681.31</v>
      </c>
      <c r="E18" s="6">
        <v>6905.96</v>
      </c>
      <c r="F18" s="6">
        <v>6802.37</v>
      </c>
      <c r="G18" s="6">
        <v>18782.060000000001</v>
      </c>
      <c r="H18" s="6">
        <v>1930.04</v>
      </c>
      <c r="I18" s="6">
        <v>0</v>
      </c>
      <c r="J18" s="6">
        <v>1541.79</v>
      </c>
      <c r="K18" s="6">
        <v>391.84</v>
      </c>
      <c r="L18" s="6">
        <v>4271.92</v>
      </c>
      <c r="M18" s="6">
        <v>6905.96</v>
      </c>
      <c r="N18" s="6">
        <v>8401.0499999999993</v>
      </c>
      <c r="O18" s="6">
        <v>-324.63</v>
      </c>
      <c r="P18" s="6">
        <v>1224.73</v>
      </c>
      <c r="Q18" s="6">
        <v>102.34</v>
      </c>
      <c r="R18" s="6">
        <v>1028.3399999999999</v>
      </c>
      <c r="S18" s="6">
        <v>214.64</v>
      </c>
    </row>
    <row r="19" spans="1:19" x14ac:dyDescent="0.25">
      <c r="A19" t="s">
        <v>47</v>
      </c>
      <c r="B19" s="8">
        <v>8784232</v>
      </c>
      <c r="C19" s="8">
        <v>754405</v>
      </c>
      <c r="D19" s="6">
        <v>606788.6</v>
      </c>
      <c r="E19" s="6">
        <v>113855.99</v>
      </c>
      <c r="F19" s="6">
        <v>112148.21</v>
      </c>
      <c r="G19" s="6">
        <v>94393.05</v>
      </c>
      <c r="H19" s="6">
        <v>7560.77</v>
      </c>
      <c r="I19" s="6">
        <v>-71.86</v>
      </c>
      <c r="J19" s="6">
        <v>6380.72</v>
      </c>
      <c r="K19" s="6">
        <v>1584.03</v>
      </c>
      <c r="L19" s="6">
        <v>16932.82</v>
      </c>
      <c r="M19" s="6">
        <v>113855.99</v>
      </c>
      <c r="N19" s="6">
        <v>33459.56</v>
      </c>
      <c r="O19" s="6">
        <v>-7573.45</v>
      </c>
      <c r="P19" s="6">
        <v>19730.62</v>
      </c>
      <c r="Q19" s="6">
        <v>262.89999999999998</v>
      </c>
      <c r="R19" s="6">
        <v>15340.59</v>
      </c>
      <c r="S19" s="6">
        <v>786.35</v>
      </c>
    </row>
    <row r="20" spans="1:19" x14ac:dyDescent="0.25">
      <c r="A20" t="s">
        <v>60</v>
      </c>
      <c r="B20" s="8">
        <v>0</v>
      </c>
      <c r="C20" s="8">
        <v>0</v>
      </c>
      <c r="D20" s="6">
        <v>65196.23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x14ac:dyDescent="0.25">
      <c r="A21" t="s">
        <v>48</v>
      </c>
      <c r="B21" s="8">
        <v>241</v>
      </c>
      <c r="C21" s="8">
        <v>0</v>
      </c>
      <c r="D21" s="6">
        <v>18.579999999999998</v>
      </c>
      <c r="E21" s="6">
        <v>3.13</v>
      </c>
      <c r="F21" s="6">
        <v>3.08</v>
      </c>
      <c r="G21" s="6">
        <v>8.56</v>
      </c>
      <c r="H21" s="6">
        <v>0.87</v>
      </c>
      <c r="I21" s="6">
        <v>0</v>
      </c>
      <c r="J21" s="6">
        <v>0.72</v>
      </c>
      <c r="K21" s="6">
        <v>0.19</v>
      </c>
      <c r="L21" s="6">
        <v>1.93</v>
      </c>
      <c r="M21" s="6">
        <v>3.13</v>
      </c>
      <c r="N21" s="6">
        <v>3.81</v>
      </c>
      <c r="O21" s="6">
        <v>-0.15</v>
      </c>
      <c r="P21" s="6">
        <v>0.57000000000000006</v>
      </c>
      <c r="Q21" s="6">
        <v>0.05</v>
      </c>
      <c r="R21" s="6">
        <v>0.48</v>
      </c>
      <c r="S21" s="6">
        <v>0.09</v>
      </c>
    </row>
    <row r="22" spans="1:19" x14ac:dyDescent="0.25">
      <c r="A22" t="s">
        <v>49</v>
      </c>
      <c r="B22" s="8">
        <v>13359194</v>
      </c>
      <c r="C22" s="8">
        <v>13359194</v>
      </c>
      <c r="D22" s="6">
        <v>1113151.3500000001</v>
      </c>
      <c r="E22" s="6">
        <v>173313.76</v>
      </c>
      <c r="F22" s="6">
        <v>170714.06</v>
      </c>
      <c r="G22" s="6">
        <v>285966.65000000002</v>
      </c>
      <c r="H22" s="6">
        <v>28351.87</v>
      </c>
      <c r="I22" s="6">
        <v>-213.47</v>
      </c>
      <c r="J22" s="6">
        <v>21584.71</v>
      </c>
      <c r="K22" s="6">
        <v>5603.43</v>
      </c>
      <c r="L22" s="6">
        <v>62842.39</v>
      </c>
      <c r="M22" s="6">
        <v>173313.76</v>
      </c>
      <c r="N22" s="6">
        <v>125431.78</v>
      </c>
      <c r="O22" s="6">
        <v>-4118.67</v>
      </c>
      <c r="P22" s="6">
        <v>29165.74</v>
      </c>
      <c r="Q22" s="6">
        <v>1323.91</v>
      </c>
      <c r="R22" s="6">
        <v>12932.13</v>
      </c>
      <c r="S22" s="6">
        <v>3062.83</v>
      </c>
    </row>
    <row r="23" spans="1:19" x14ac:dyDescent="0.25">
      <c r="A23" t="s">
        <v>51</v>
      </c>
      <c r="B23" s="8">
        <v>99360039</v>
      </c>
      <c r="C23" s="8">
        <v>99360039</v>
      </c>
      <c r="D23" s="6">
        <v>3380453.28</v>
      </c>
      <c r="E23" s="6">
        <v>1287606.74</v>
      </c>
      <c r="F23" s="6">
        <v>1268292.6399999999</v>
      </c>
      <c r="G23" s="6">
        <v>262694.88</v>
      </c>
      <c r="H23" s="6">
        <v>28278.720000000001</v>
      </c>
      <c r="I23" s="6">
        <v>-1589.76</v>
      </c>
      <c r="J23" s="6">
        <v>22965.119999999999</v>
      </c>
      <c r="K23" s="6">
        <v>5443.2</v>
      </c>
      <c r="L23" s="6">
        <v>63620.639999999999</v>
      </c>
      <c r="M23" s="6">
        <v>1287606.74</v>
      </c>
      <c r="N23" s="6">
        <v>125323.2</v>
      </c>
      <c r="O23" s="6">
        <v>-6955.2</v>
      </c>
      <c r="P23" s="6">
        <v>4652.6400000000003</v>
      </c>
      <c r="Q23" s="6">
        <v>1969.92</v>
      </c>
      <c r="R23" s="6">
        <v>15927.84</v>
      </c>
      <c r="S23" s="6">
        <v>3058.56</v>
      </c>
    </row>
    <row r="24" spans="1:19" x14ac:dyDescent="0.25">
      <c r="A24" t="s">
        <v>52</v>
      </c>
      <c r="B24" s="8">
        <v>0</v>
      </c>
      <c r="C24" s="8">
        <v>0</v>
      </c>
      <c r="D24" s="6">
        <v>166977.60999999999</v>
      </c>
      <c r="E24" s="6">
        <v>-30674.04</v>
      </c>
      <c r="F24" s="6">
        <v>-30213.93</v>
      </c>
      <c r="G24" s="6">
        <v>61691.65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-30674.04</v>
      </c>
      <c r="N24" s="6">
        <v>0</v>
      </c>
      <c r="O24" s="6">
        <v>0</v>
      </c>
      <c r="P24" s="6">
        <v>61691.65</v>
      </c>
      <c r="Q24" s="6">
        <v>0</v>
      </c>
      <c r="R24" s="6">
        <v>0</v>
      </c>
      <c r="S24" s="6">
        <v>0</v>
      </c>
    </row>
    <row r="25" spans="1:19" x14ac:dyDescent="0.25">
      <c r="A25" t="s">
        <v>53</v>
      </c>
      <c r="B25" s="8">
        <v>0</v>
      </c>
      <c r="C25" s="8">
        <v>0</v>
      </c>
      <c r="D25" s="6">
        <v>1478400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t="s">
        <v>54</v>
      </c>
      <c r="B26" s="8">
        <v>10029455</v>
      </c>
      <c r="C26" s="8">
        <v>10029455</v>
      </c>
      <c r="D26" s="6">
        <v>626307.54</v>
      </c>
      <c r="E26" s="6">
        <v>129971.71</v>
      </c>
      <c r="F26" s="6">
        <v>128022.13</v>
      </c>
      <c r="G26" s="6">
        <v>150341.53</v>
      </c>
      <c r="H26" s="6">
        <v>16518.509999999998</v>
      </c>
      <c r="I26" s="6">
        <v>-160.47</v>
      </c>
      <c r="J26" s="6">
        <v>12597</v>
      </c>
      <c r="K26" s="6">
        <v>3700.87</v>
      </c>
      <c r="L26" s="6">
        <v>37981.550000000003</v>
      </c>
      <c r="M26" s="6">
        <v>129971.71</v>
      </c>
      <c r="N26" s="6">
        <v>73215.02</v>
      </c>
      <c r="O26" s="6">
        <v>-1253.68</v>
      </c>
      <c r="P26" s="6">
        <v>3600.57</v>
      </c>
      <c r="Q26" s="6">
        <v>661.94</v>
      </c>
      <c r="R26" s="6">
        <v>1694.98</v>
      </c>
      <c r="S26" s="6">
        <v>1785.24</v>
      </c>
    </row>
    <row r="27" spans="1:19" x14ac:dyDescent="0.25">
      <c r="A27" t="s">
        <v>55</v>
      </c>
      <c r="B27" s="8">
        <v>5114096</v>
      </c>
      <c r="C27" s="8">
        <v>5114096</v>
      </c>
      <c r="D27" s="6">
        <v>336357.52</v>
      </c>
      <c r="E27" s="6">
        <v>0</v>
      </c>
      <c r="F27" s="6">
        <v>0</v>
      </c>
      <c r="G27" s="6">
        <v>76742.12</v>
      </c>
      <c r="H27" s="6">
        <v>8422.92</v>
      </c>
      <c r="I27" s="6">
        <v>0</v>
      </c>
      <c r="J27" s="6">
        <v>6423.3</v>
      </c>
      <c r="K27" s="6">
        <v>1887.1</v>
      </c>
      <c r="L27" s="6">
        <v>19367.080000000002</v>
      </c>
      <c r="M27" s="6">
        <v>0</v>
      </c>
      <c r="N27" s="6">
        <v>37332.9</v>
      </c>
      <c r="O27" s="6">
        <v>-639.26</v>
      </c>
      <c r="P27" s="6">
        <v>1835.96</v>
      </c>
      <c r="Q27" s="6">
        <v>337.53</v>
      </c>
      <c r="R27" s="6">
        <v>864.28</v>
      </c>
      <c r="S27" s="6">
        <v>910.31</v>
      </c>
    </row>
    <row r="28" spans="1:19" x14ac:dyDescent="0.25">
      <c r="A28" t="s">
        <v>56</v>
      </c>
      <c r="B28" s="8">
        <v>9502560</v>
      </c>
      <c r="C28" s="8">
        <v>9502560</v>
      </c>
      <c r="D28" s="6">
        <v>420644.97</v>
      </c>
      <c r="E28" s="6">
        <v>0</v>
      </c>
      <c r="F28" s="6">
        <v>0</v>
      </c>
      <c r="G28" s="6">
        <v>30094.6</v>
      </c>
      <c r="H28" s="6">
        <v>0</v>
      </c>
      <c r="I28" s="6">
        <v>0</v>
      </c>
      <c r="J28" s="6">
        <v>21580.31</v>
      </c>
      <c r="K28" s="6">
        <v>5102.87</v>
      </c>
      <c r="L28" s="6">
        <v>0</v>
      </c>
      <c r="M28" s="6">
        <v>0</v>
      </c>
      <c r="N28" s="6">
        <v>0</v>
      </c>
      <c r="O28" s="6">
        <v>0</v>
      </c>
      <c r="P28" s="6">
        <v>3411.42</v>
      </c>
      <c r="Q28" s="6">
        <v>0</v>
      </c>
      <c r="R28" s="6">
        <v>0</v>
      </c>
      <c r="S28" s="6">
        <v>0</v>
      </c>
    </row>
    <row r="29" spans="1:19" x14ac:dyDescent="0.25">
      <c r="A29" t="s">
        <v>57</v>
      </c>
      <c r="B29" s="8">
        <v>34388640</v>
      </c>
      <c r="C29" s="8">
        <v>34388640</v>
      </c>
      <c r="D29" s="6">
        <v>2120164.09</v>
      </c>
      <c r="E29" s="6">
        <v>445642.39</v>
      </c>
      <c r="F29" s="6">
        <v>438957.75</v>
      </c>
      <c r="G29" s="6">
        <v>732369.93</v>
      </c>
      <c r="H29" s="6">
        <v>78577.13</v>
      </c>
      <c r="I29" s="6">
        <v>-550.22</v>
      </c>
      <c r="J29" s="6">
        <v>78096.600000000006</v>
      </c>
      <c r="K29" s="6">
        <v>18466.7</v>
      </c>
      <c r="L29" s="6">
        <v>182964.58</v>
      </c>
      <c r="M29" s="6">
        <v>445642.39</v>
      </c>
      <c r="N29" s="6">
        <v>357529.9</v>
      </c>
      <c r="O29" s="6">
        <v>-12173.58</v>
      </c>
      <c r="P29" s="6">
        <v>12345.52</v>
      </c>
      <c r="Q29" s="6">
        <v>3886.43</v>
      </c>
      <c r="R29" s="6">
        <v>4612.3599999999997</v>
      </c>
      <c r="S29" s="6">
        <v>8614.51</v>
      </c>
    </row>
    <row r="30" spans="1:19" x14ac:dyDescent="0.25">
      <c r="A30" t="s">
        <v>58</v>
      </c>
      <c r="B30" s="8">
        <v>14663137</v>
      </c>
      <c r="C30" s="8">
        <v>14663137</v>
      </c>
      <c r="D30" s="6">
        <v>1016254.41</v>
      </c>
      <c r="E30" s="6">
        <v>190019.59</v>
      </c>
      <c r="F30" s="6">
        <v>187169.3</v>
      </c>
      <c r="G30" s="6">
        <v>312935.25</v>
      </c>
      <c r="H30" s="6">
        <v>33060.019999999997</v>
      </c>
      <c r="I30" s="6">
        <v>-234.61</v>
      </c>
      <c r="J30" s="6">
        <v>33299.980000000003</v>
      </c>
      <c r="K30" s="6">
        <v>7874.1</v>
      </c>
      <c r="L30" s="6">
        <v>76979.3</v>
      </c>
      <c r="M30" s="6">
        <v>190019.59</v>
      </c>
      <c r="N30" s="6">
        <v>150424.74</v>
      </c>
      <c r="O30" s="6">
        <v>-5190.75</v>
      </c>
      <c r="P30" s="6">
        <v>5264.07</v>
      </c>
      <c r="Q30" s="6">
        <v>1635.15</v>
      </c>
      <c r="R30" s="6">
        <v>6198.84</v>
      </c>
      <c r="S30" s="6">
        <v>3624.41</v>
      </c>
    </row>
    <row r="31" spans="1:19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B32" s="19">
        <f t="shared" ref="B32:S32" si="0">SUM(B6:B31)</f>
        <v>2619256049</v>
      </c>
      <c r="C32" s="19">
        <f t="shared" si="0"/>
        <v>2606866527</v>
      </c>
      <c r="D32" s="20">
        <f t="shared" si="0"/>
        <v>247409601.03</v>
      </c>
      <c r="E32" s="20">
        <f t="shared" si="0"/>
        <v>33738794.859999999</v>
      </c>
      <c r="F32" s="20">
        <f t="shared" si="0"/>
        <v>33232713.02</v>
      </c>
      <c r="G32" s="20">
        <f t="shared" si="0"/>
        <v>74480422.550000012</v>
      </c>
      <c r="H32" s="20">
        <f t="shared" si="0"/>
        <v>7367559.7199999988</v>
      </c>
      <c r="I32" s="20">
        <f t="shared" si="0"/>
        <v>-41528.490000000013</v>
      </c>
      <c r="J32" s="20">
        <f t="shared" si="0"/>
        <v>5313951.169999999</v>
      </c>
      <c r="K32" s="20">
        <f t="shared" si="0"/>
        <v>1458425.8400000003</v>
      </c>
      <c r="L32" s="20">
        <f t="shared" si="0"/>
        <v>17129350.439999998</v>
      </c>
      <c r="M32" s="20">
        <f t="shared" si="0"/>
        <v>33738794.859999999</v>
      </c>
      <c r="N32" s="20">
        <f t="shared" si="0"/>
        <v>33359392.719999995</v>
      </c>
      <c r="O32" s="20">
        <f t="shared" si="0"/>
        <v>-1187794.1899999995</v>
      </c>
      <c r="P32" s="20">
        <f t="shared" si="0"/>
        <v>6589713.4100000011</v>
      </c>
      <c r="Q32" s="20">
        <f t="shared" si="0"/>
        <v>342857.81</v>
      </c>
      <c r="R32" s="20">
        <f t="shared" si="0"/>
        <v>3335442.7499999991</v>
      </c>
      <c r="S32" s="20">
        <f t="shared" si="0"/>
        <v>813051.37</v>
      </c>
    </row>
  </sheetData>
  <printOptions headings="1"/>
  <pageMargins left="0.7" right="0.7" top="0.75" bottom="0.75" header="0.3" footer="0.3"/>
  <pageSetup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88920-2E48-4D29-A80D-BF3E1017EA33}">
  <dimension ref="A1:S32"/>
  <sheetViews>
    <sheetView topLeftCell="J1" zoomScaleNormal="100" workbookViewId="0">
      <selection activeCell="S2" sqref="S2"/>
    </sheetView>
  </sheetViews>
  <sheetFormatPr defaultRowHeight="15" x14ac:dyDescent="0.25"/>
  <cols>
    <col min="1" max="1" width="17.42578125" bestFit="1" customWidth="1"/>
    <col min="2" max="3" width="13.85546875" style="8" bestFit="1" customWidth="1"/>
    <col min="4" max="4" width="14.85546875" style="6" bestFit="1" customWidth="1"/>
    <col min="5" max="7" width="13.85546875" style="6" bestFit="1" customWidth="1"/>
    <col min="8" max="8" width="13.28515625" style="6" bestFit="1" customWidth="1"/>
    <col min="9" max="9" width="11.28515625" style="6" bestFit="1" customWidth="1"/>
    <col min="10" max="11" width="13.28515625" style="6" bestFit="1" customWidth="1"/>
    <col min="12" max="14" width="14.28515625" style="6" bestFit="1" customWidth="1"/>
    <col min="15" max="15" width="14.42578125" style="6" bestFit="1" customWidth="1"/>
    <col min="16" max="16" width="13.28515625" style="6" bestFit="1" customWidth="1"/>
    <col min="17" max="17" width="11.5703125" style="6" bestFit="1" customWidth="1"/>
    <col min="18" max="18" width="13.28515625" style="6" bestFit="1" customWidth="1"/>
    <col min="19" max="19" width="11.5703125" style="6" bestFit="1" customWidth="1"/>
    <col min="20" max="33" width="9.140625" customWidth="1"/>
  </cols>
  <sheetData>
    <row r="1" spans="1:19" x14ac:dyDescent="0.25">
      <c r="A1" s="3" t="s">
        <v>66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S1" s="43" t="s">
        <v>104</v>
      </c>
    </row>
    <row r="2" spans="1:19" x14ac:dyDescent="0.25">
      <c r="A2" s="3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S2" s="43" t="s">
        <v>112</v>
      </c>
    </row>
    <row r="4" spans="1:19" x14ac:dyDescent="0.25">
      <c r="A4" s="9"/>
      <c r="B4" s="10"/>
      <c r="C4" s="10"/>
      <c r="D4" s="11"/>
      <c r="E4" s="11"/>
      <c r="F4" s="11"/>
      <c r="G4" s="11" t="s">
        <v>3</v>
      </c>
      <c r="H4" s="12" t="s">
        <v>4</v>
      </c>
      <c r="I4" s="12" t="s">
        <v>5</v>
      </c>
      <c r="J4" s="12" t="s">
        <v>6</v>
      </c>
      <c r="K4" s="12" t="s">
        <v>7</v>
      </c>
      <c r="L4" s="12" t="s">
        <v>8</v>
      </c>
      <c r="M4" s="12" t="s">
        <v>9</v>
      </c>
      <c r="N4" s="11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1" t="s">
        <v>15</v>
      </c>
    </row>
    <row r="5" spans="1:19" x14ac:dyDescent="0.25">
      <c r="A5" s="13" t="s">
        <v>16</v>
      </c>
      <c r="B5" s="14" t="s">
        <v>17</v>
      </c>
      <c r="C5" s="14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2" t="s">
        <v>26</v>
      </c>
      <c r="L5" s="12" t="s">
        <v>27</v>
      </c>
      <c r="M5" s="12" t="s">
        <v>28</v>
      </c>
      <c r="N5" s="12" t="s">
        <v>29</v>
      </c>
      <c r="O5" s="12" t="s">
        <v>30</v>
      </c>
      <c r="P5" s="12" t="s">
        <v>31</v>
      </c>
      <c r="Q5" s="12" t="s">
        <v>32</v>
      </c>
      <c r="R5" s="12" t="s">
        <v>33</v>
      </c>
      <c r="S5" s="12" t="s">
        <v>34</v>
      </c>
    </row>
    <row r="7" spans="1:19" x14ac:dyDescent="0.25">
      <c r="A7" t="s">
        <v>35</v>
      </c>
      <c r="B7" s="8">
        <v>97924202</v>
      </c>
      <c r="C7" s="8">
        <v>97923503</v>
      </c>
      <c r="D7" s="6">
        <f>11389324.81</f>
        <v>11389324.810000001</v>
      </c>
      <c r="E7" s="6">
        <v>1269454.08</v>
      </c>
      <c r="F7" s="6">
        <v>1250412.25</v>
      </c>
      <c r="G7" s="6">
        <v>3702337.05</v>
      </c>
      <c r="H7" s="6">
        <v>387990.75</v>
      </c>
      <c r="I7" s="6">
        <v>-1545.61</v>
      </c>
      <c r="J7" s="6">
        <v>257157.78</v>
      </c>
      <c r="K7" s="6">
        <v>73166.13</v>
      </c>
      <c r="L7" s="6">
        <v>790436.25</v>
      </c>
      <c r="M7" s="6">
        <v>1269454.08</v>
      </c>
      <c r="N7" s="6">
        <v>1704926.8</v>
      </c>
      <c r="O7" s="6">
        <v>-67976.53</v>
      </c>
      <c r="P7" s="6">
        <v>302045.66000000003</v>
      </c>
      <c r="Q7" s="6">
        <v>17234.66</v>
      </c>
      <c r="R7" s="6">
        <v>197465.52</v>
      </c>
      <c r="S7" s="6">
        <v>41435.64</v>
      </c>
    </row>
    <row r="8" spans="1:19" x14ac:dyDescent="0.25">
      <c r="A8" t="s">
        <v>36</v>
      </c>
      <c r="B8" s="8">
        <v>40283</v>
      </c>
      <c r="C8" s="8">
        <v>0</v>
      </c>
      <c r="D8" s="6">
        <v>5529.85</v>
      </c>
      <c r="E8" s="6">
        <v>519.4</v>
      </c>
      <c r="F8" s="6">
        <v>511.61</v>
      </c>
      <c r="G8" s="6">
        <v>1414.94</v>
      </c>
      <c r="H8" s="6">
        <v>146.53</v>
      </c>
      <c r="I8" s="6">
        <v>0</v>
      </c>
      <c r="J8" s="6">
        <v>116.57</v>
      </c>
      <c r="K8" s="6">
        <v>29.96</v>
      </c>
      <c r="L8" s="6">
        <v>283.16000000000003</v>
      </c>
      <c r="M8" s="6">
        <v>519.4</v>
      </c>
      <c r="N8" s="6">
        <v>635.97</v>
      </c>
      <c r="O8" s="6">
        <v>-20.059999999999999</v>
      </c>
      <c r="P8" s="6">
        <v>119.67000000000002</v>
      </c>
      <c r="Q8" s="6">
        <v>6.63</v>
      </c>
      <c r="R8" s="6">
        <v>79.98</v>
      </c>
      <c r="S8" s="6">
        <v>16.53</v>
      </c>
    </row>
    <row r="9" spans="1:19" x14ac:dyDescent="0.25">
      <c r="A9" t="s">
        <v>37</v>
      </c>
      <c r="B9" s="8">
        <v>1220</v>
      </c>
      <c r="C9" s="8">
        <v>0</v>
      </c>
      <c r="D9" s="6">
        <v>133.36000000000001</v>
      </c>
      <c r="E9" s="6">
        <v>15.81</v>
      </c>
      <c r="F9" s="6">
        <v>15.57</v>
      </c>
      <c r="G9" s="6">
        <v>16.350000000000001</v>
      </c>
      <c r="H9" s="6">
        <v>1.22</v>
      </c>
      <c r="I9" s="6">
        <v>-0.02</v>
      </c>
      <c r="J9" s="6">
        <v>0.9</v>
      </c>
      <c r="K9" s="6">
        <v>0.24</v>
      </c>
      <c r="L9" s="6">
        <v>2.37</v>
      </c>
      <c r="M9" s="6">
        <v>15.81</v>
      </c>
      <c r="N9" s="6">
        <v>5.24</v>
      </c>
      <c r="O9" s="6">
        <v>-0.5</v>
      </c>
      <c r="P9" s="6">
        <v>3.76</v>
      </c>
      <c r="Q9" s="6">
        <v>0.06</v>
      </c>
      <c r="R9" s="6">
        <v>2.97</v>
      </c>
      <c r="S9" s="6">
        <v>0.11</v>
      </c>
    </row>
    <row r="10" spans="1:19" x14ac:dyDescent="0.25">
      <c r="A10" t="s">
        <v>38</v>
      </c>
      <c r="B10" s="8">
        <v>919556284</v>
      </c>
      <c r="C10" s="8">
        <v>919147912</v>
      </c>
      <c r="D10" s="6">
        <v>71828201.920000002</v>
      </c>
      <c r="E10" s="6">
        <v>11918095.5</v>
      </c>
      <c r="F10" s="6">
        <v>11739324.07</v>
      </c>
      <c r="G10" s="6">
        <v>23720117.48</v>
      </c>
      <c r="H10" s="6">
        <v>2560480.1</v>
      </c>
      <c r="I10" s="6">
        <v>-14714.66</v>
      </c>
      <c r="J10" s="6">
        <v>2088587.2</v>
      </c>
      <c r="K10" s="6">
        <v>493867.56</v>
      </c>
      <c r="L10" s="6">
        <v>5206456.34</v>
      </c>
      <c r="M10" s="6">
        <v>11918095.5</v>
      </c>
      <c r="N10" s="6">
        <v>11262811.68</v>
      </c>
      <c r="O10" s="6">
        <v>-325565.59999999998</v>
      </c>
      <c r="P10" s="6">
        <v>1338633.43</v>
      </c>
      <c r="Q10" s="6">
        <v>122429.48</v>
      </c>
      <c r="R10" s="6">
        <v>715758.28</v>
      </c>
      <c r="S10" s="6">
        <v>271373.67</v>
      </c>
    </row>
    <row r="11" spans="1:19" x14ac:dyDescent="0.25">
      <c r="A11" t="s">
        <v>39</v>
      </c>
      <c r="B11" s="8">
        <v>96240</v>
      </c>
      <c r="C11" s="8">
        <v>0</v>
      </c>
      <c r="D11" s="6">
        <v>9310.2199999999993</v>
      </c>
      <c r="E11" s="6">
        <v>1247.19</v>
      </c>
      <c r="F11" s="6">
        <v>1228.48</v>
      </c>
      <c r="G11" s="6">
        <v>1290.93</v>
      </c>
      <c r="H11" s="6">
        <v>96.05</v>
      </c>
      <c r="I11" s="6">
        <v>-1.54</v>
      </c>
      <c r="J11" s="6">
        <v>70.540000000000006</v>
      </c>
      <c r="K11" s="6">
        <v>19.34</v>
      </c>
      <c r="L11" s="6">
        <v>187.58</v>
      </c>
      <c r="M11" s="6">
        <v>1247.19</v>
      </c>
      <c r="N11" s="6">
        <v>413.04</v>
      </c>
      <c r="O11" s="6">
        <v>-39.159999999999997</v>
      </c>
      <c r="P11" s="6">
        <v>297.49</v>
      </c>
      <c r="Q11" s="6">
        <v>4.4400000000000004</v>
      </c>
      <c r="R11" s="6">
        <v>234.42</v>
      </c>
      <c r="S11" s="6">
        <v>8.73</v>
      </c>
    </row>
    <row r="12" spans="1:19" x14ac:dyDescent="0.25">
      <c r="A12" t="s">
        <v>40</v>
      </c>
      <c r="B12" s="8">
        <v>465137172</v>
      </c>
      <c r="C12" s="8">
        <v>465327758</v>
      </c>
      <c r="D12" s="6">
        <v>44485901.770000003</v>
      </c>
      <c r="E12" s="6">
        <v>6049077.6399999997</v>
      </c>
      <c r="F12" s="6">
        <v>5958341.46</v>
      </c>
      <c r="G12" s="6">
        <v>12513736.380000001</v>
      </c>
      <c r="H12" s="6">
        <v>1309357.3999999999</v>
      </c>
      <c r="I12" s="6">
        <v>-7466.48</v>
      </c>
      <c r="J12" s="6">
        <v>922229.34</v>
      </c>
      <c r="K12" s="6">
        <v>241719.67999999999</v>
      </c>
      <c r="L12" s="6">
        <v>2630056.5499999998</v>
      </c>
      <c r="M12" s="6">
        <v>6049077.6399999997</v>
      </c>
      <c r="N12" s="6">
        <v>5685662.4199999999</v>
      </c>
      <c r="O12" s="6">
        <v>-144523.1</v>
      </c>
      <c r="P12" s="6">
        <v>1217580.77</v>
      </c>
      <c r="Q12" s="6">
        <v>52309.45</v>
      </c>
      <c r="R12" s="6">
        <v>467039.71</v>
      </c>
      <c r="S12" s="6">
        <v>139770.64000000001</v>
      </c>
    </row>
    <row r="13" spans="1:19" x14ac:dyDescent="0.25">
      <c r="A13" t="s">
        <v>41</v>
      </c>
      <c r="B13" s="8">
        <v>280970</v>
      </c>
      <c r="C13" s="8">
        <v>280970</v>
      </c>
      <c r="D13" s="6">
        <v>24815.97</v>
      </c>
      <c r="E13" s="6">
        <v>3641.12</v>
      </c>
      <c r="F13" s="6">
        <v>3586.5</v>
      </c>
      <c r="G13" s="6">
        <v>3788.55</v>
      </c>
      <c r="H13" s="6">
        <v>279.63</v>
      </c>
      <c r="I13" s="6">
        <v>-4.43</v>
      </c>
      <c r="J13" s="6">
        <v>206.04</v>
      </c>
      <c r="K13" s="6">
        <v>56.44</v>
      </c>
      <c r="L13" s="6">
        <v>568.1</v>
      </c>
      <c r="M13" s="6">
        <v>3641.12</v>
      </c>
      <c r="N13" s="6">
        <v>1205.8599999999999</v>
      </c>
      <c r="O13" s="6">
        <v>-114.41</v>
      </c>
      <c r="P13" s="6">
        <v>868.43999999999994</v>
      </c>
      <c r="Q13" s="6">
        <v>12.91</v>
      </c>
      <c r="R13" s="6">
        <v>684.4</v>
      </c>
      <c r="S13" s="6">
        <v>25.57</v>
      </c>
    </row>
    <row r="14" spans="1:19" x14ac:dyDescent="0.25">
      <c r="A14" t="s">
        <v>42</v>
      </c>
      <c r="B14" s="8">
        <v>185718</v>
      </c>
      <c r="C14" s="8">
        <v>185718</v>
      </c>
      <c r="D14" s="6">
        <v>13326.74</v>
      </c>
      <c r="E14" s="6">
        <v>2406.7399999999998</v>
      </c>
      <c r="F14" s="6">
        <v>2370.65</v>
      </c>
      <c r="G14" s="6">
        <v>2128.21</v>
      </c>
      <c r="H14" s="6">
        <v>162.05000000000001</v>
      </c>
      <c r="I14" s="6">
        <v>-2.85</v>
      </c>
      <c r="J14" s="6">
        <v>134.32</v>
      </c>
      <c r="K14" s="6">
        <v>32.83</v>
      </c>
      <c r="L14" s="6">
        <v>333.96</v>
      </c>
      <c r="M14" s="6">
        <v>2406.7399999999998</v>
      </c>
      <c r="N14" s="6">
        <v>706.87</v>
      </c>
      <c r="O14" s="6">
        <v>-160.62</v>
      </c>
      <c r="P14" s="6">
        <v>573.47</v>
      </c>
      <c r="Q14" s="6">
        <v>7.32</v>
      </c>
      <c r="R14" s="6">
        <v>323.51</v>
      </c>
      <c r="S14" s="6">
        <v>17.350000000000001</v>
      </c>
    </row>
    <row r="15" spans="1:19" x14ac:dyDescent="0.25">
      <c r="A15" t="s">
        <v>43</v>
      </c>
      <c r="B15" s="8">
        <v>208846</v>
      </c>
      <c r="C15" s="8">
        <v>208846</v>
      </c>
      <c r="D15" s="6">
        <v>33093.51</v>
      </c>
      <c r="E15" s="6">
        <v>2706.35</v>
      </c>
      <c r="F15" s="6">
        <v>2665.75</v>
      </c>
      <c r="G15" s="6">
        <v>7387.17</v>
      </c>
      <c r="H15" s="6">
        <v>764.6</v>
      </c>
      <c r="I15" s="6">
        <v>-1.34</v>
      </c>
      <c r="J15" s="6">
        <v>612.41</v>
      </c>
      <c r="K15" s="6">
        <v>150.59</v>
      </c>
      <c r="L15" s="6">
        <v>1522.35</v>
      </c>
      <c r="M15" s="6">
        <v>2706.35</v>
      </c>
      <c r="N15" s="6">
        <v>3298.75</v>
      </c>
      <c r="O15" s="6">
        <v>-119.51</v>
      </c>
      <c r="P15" s="6">
        <v>643.39</v>
      </c>
      <c r="Q15" s="6">
        <v>35.44</v>
      </c>
      <c r="R15" s="6">
        <v>399.26</v>
      </c>
      <c r="S15" s="6">
        <v>81.23</v>
      </c>
    </row>
    <row r="16" spans="1:19" x14ac:dyDescent="0.25">
      <c r="A16" t="s">
        <v>44</v>
      </c>
      <c r="B16" s="8">
        <v>800777490</v>
      </c>
      <c r="C16" s="8">
        <v>800747863</v>
      </c>
      <c r="D16" s="6">
        <f>93365710.35+2500</f>
        <v>93368210.349999994</v>
      </c>
      <c r="E16" s="6">
        <v>10380804.24</v>
      </c>
      <c r="F16" s="6">
        <v>10225092.140000001</v>
      </c>
      <c r="G16" s="6">
        <v>26831510.48</v>
      </c>
      <c r="H16" s="6">
        <v>2707223.37</v>
      </c>
      <c r="I16" s="6">
        <v>-12765.98</v>
      </c>
      <c r="J16" s="6">
        <v>1555615.44</v>
      </c>
      <c r="K16" s="6">
        <v>513960.5</v>
      </c>
      <c r="L16" s="6">
        <v>5506512.1500000004</v>
      </c>
      <c r="M16" s="6">
        <v>10380804.24</v>
      </c>
      <c r="N16" s="6">
        <v>11863088.75</v>
      </c>
      <c r="O16" s="6">
        <v>-526155.4</v>
      </c>
      <c r="P16" s="6">
        <v>3160302.14</v>
      </c>
      <c r="Q16" s="6">
        <v>120904.1</v>
      </c>
      <c r="R16" s="6">
        <v>1651240.93</v>
      </c>
      <c r="S16" s="6">
        <v>291584.48</v>
      </c>
    </row>
    <row r="17" spans="1:19" x14ac:dyDescent="0.25">
      <c r="A17" t="s">
        <v>45</v>
      </c>
      <c r="B17" s="8">
        <v>3088684</v>
      </c>
      <c r="C17" s="8">
        <v>0</v>
      </c>
      <c r="D17" s="6">
        <v>588773.28</v>
      </c>
      <c r="E17" s="6">
        <v>40362.11</v>
      </c>
      <c r="F17" s="6">
        <v>39756.68</v>
      </c>
      <c r="G17" s="6">
        <v>36560.29</v>
      </c>
      <c r="H17" s="6">
        <v>3188.58</v>
      </c>
      <c r="I17" s="6">
        <v>-49.41</v>
      </c>
      <c r="J17" s="6">
        <v>2623.37</v>
      </c>
      <c r="K17" s="6">
        <v>605.1</v>
      </c>
      <c r="L17" s="6">
        <v>6078.09</v>
      </c>
      <c r="M17" s="6">
        <v>40362.11</v>
      </c>
      <c r="N17" s="6">
        <v>13695.93</v>
      </c>
      <c r="O17" s="6">
        <v>-5664.72</v>
      </c>
      <c r="P17" s="6">
        <v>9666.56</v>
      </c>
      <c r="Q17" s="6">
        <v>138.69</v>
      </c>
      <c r="R17" s="6">
        <v>5940.44</v>
      </c>
      <c r="S17" s="6">
        <v>337.66</v>
      </c>
    </row>
    <row r="18" spans="1:19" x14ac:dyDescent="0.25">
      <c r="A18" t="s">
        <v>46</v>
      </c>
      <c r="B18" s="8">
        <v>532765</v>
      </c>
      <c r="C18" s="8">
        <v>0</v>
      </c>
      <c r="D18" s="6">
        <v>55561.05</v>
      </c>
      <c r="E18" s="6">
        <v>6905.96</v>
      </c>
      <c r="F18" s="6">
        <v>6802.37</v>
      </c>
      <c r="G18" s="6">
        <v>18661.8</v>
      </c>
      <c r="H18" s="6">
        <v>1968.84</v>
      </c>
      <c r="I18" s="6">
        <v>0</v>
      </c>
      <c r="J18" s="6">
        <v>1541.79</v>
      </c>
      <c r="K18" s="6">
        <v>391.84</v>
      </c>
      <c r="L18" s="6">
        <v>3731.07</v>
      </c>
      <c r="M18" s="6">
        <v>6905.96</v>
      </c>
      <c r="N18" s="6">
        <v>8401.0499999999993</v>
      </c>
      <c r="O18" s="6">
        <v>-324.63</v>
      </c>
      <c r="P18" s="6">
        <v>1606.52</v>
      </c>
      <c r="Q18" s="6">
        <v>102.34</v>
      </c>
      <c r="R18" s="6">
        <v>1028.3399999999999</v>
      </c>
      <c r="S18" s="6">
        <v>214.64</v>
      </c>
    </row>
    <row r="19" spans="1:19" x14ac:dyDescent="0.25">
      <c r="A19" t="s">
        <v>47</v>
      </c>
      <c r="B19" s="8">
        <v>8793024</v>
      </c>
      <c r="C19" s="8">
        <v>739969</v>
      </c>
      <c r="D19" s="6">
        <v>611634</v>
      </c>
      <c r="E19" s="6">
        <v>113928.09</v>
      </c>
      <c r="F19" s="6">
        <v>112219.23</v>
      </c>
      <c r="G19" s="6">
        <v>100124.48</v>
      </c>
      <c r="H19" s="6">
        <v>7762.96</v>
      </c>
      <c r="I19" s="6">
        <v>-72.14</v>
      </c>
      <c r="J19" s="6">
        <v>6387.18</v>
      </c>
      <c r="K19" s="6">
        <v>1584.91</v>
      </c>
      <c r="L19" s="6">
        <v>15539.32</v>
      </c>
      <c r="M19" s="6">
        <v>113928.09</v>
      </c>
      <c r="N19" s="6">
        <v>33495.620000000003</v>
      </c>
      <c r="O19" s="6">
        <v>-7581.92</v>
      </c>
      <c r="P19" s="6">
        <v>26597.739999999998</v>
      </c>
      <c r="Q19" s="6">
        <v>264.22000000000003</v>
      </c>
      <c r="R19" s="6">
        <v>15359.57</v>
      </c>
      <c r="S19" s="6">
        <v>787.02</v>
      </c>
    </row>
    <row r="20" spans="1:19" x14ac:dyDescent="0.25">
      <c r="A20" t="s">
        <v>60</v>
      </c>
      <c r="B20" s="8">
        <v>0</v>
      </c>
      <c r="C20" s="8">
        <v>0</v>
      </c>
      <c r="D20" s="6">
        <v>36314.6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</row>
    <row r="21" spans="1:19" x14ac:dyDescent="0.25">
      <c r="A21" t="s">
        <v>48</v>
      </c>
      <c r="B21" s="8">
        <v>241</v>
      </c>
      <c r="C21" s="8">
        <v>0</v>
      </c>
      <c r="D21" s="6">
        <v>18.510000000000002</v>
      </c>
      <c r="E21" s="6">
        <v>3.13</v>
      </c>
      <c r="F21" s="6">
        <v>3.08</v>
      </c>
      <c r="G21" s="6">
        <v>8.49</v>
      </c>
      <c r="H21" s="6">
        <v>0.87</v>
      </c>
      <c r="I21" s="6">
        <v>0</v>
      </c>
      <c r="J21" s="6">
        <v>0.72</v>
      </c>
      <c r="K21" s="6">
        <v>0.19</v>
      </c>
      <c r="L21" s="6">
        <v>1.68</v>
      </c>
      <c r="M21" s="6">
        <v>3.13</v>
      </c>
      <c r="N21" s="6">
        <v>3.81</v>
      </c>
      <c r="O21" s="6">
        <v>-0.15</v>
      </c>
      <c r="P21" s="6">
        <v>0.75</v>
      </c>
      <c r="Q21" s="6">
        <v>0.05</v>
      </c>
      <c r="R21" s="6">
        <v>0.48</v>
      </c>
      <c r="S21" s="6">
        <v>0.09</v>
      </c>
    </row>
    <row r="22" spans="1:19" x14ac:dyDescent="0.25">
      <c r="A22" t="s">
        <v>49</v>
      </c>
      <c r="B22" s="8">
        <v>11928201</v>
      </c>
      <c r="C22" s="8">
        <v>11928201</v>
      </c>
      <c r="D22" s="6">
        <v>1004174.12</v>
      </c>
      <c r="E22" s="6">
        <v>154782.71</v>
      </c>
      <c r="F22" s="6">
        <v>152460.97</v>
      </c>
      <c r="G22" s="6">
        <v>260486.21</v>
      </c>
      <c r="H22" s="6">
        <v>25804.67</v>
      </c>
      <c r="I22" s="6">
        <v>-190.41</v>
      </c>
      <c r="J22" s="6">
        <v>19277.32</v>
      </c>
      <c r="K22" s="6">
        <v>5004.6099999999997</v>
      </c>
      <c r="L22" s="6">
        <v>52167.32</v>
      </c>
      <c r="M22" s="6">
        <v>154782.71</v>
      </c>
      <c r="N22" s="6">
        <v>112022.95</v>
      </c>
      <c r="O22" s="6">
        <v>-3678.49</v>
      </c>
      <c r="P22" s="6">
        <v>34611.29</v>
      </c>
      <c r="Q22" s="6">
        <v>1182.27</v>
      </c>
      <c r="R22" s="6">
        <v>11549.59</v>
      </c>
      <c r="S22" s="6">
        <v>2735.09</v>
      </c>
    </row>
    <row r="23" spans="1:19" x14ac:dyDescent="0.25">
      <c r="A23" s="16" t="s">
        <v>51</v>
      </c>
      <c r="B23" s="8">
        <v>104893140</v>
      </c>
      <c r="C23" s="8">
        <v>104893140</v>
      </c>
      <c r="D23" s="6">
        <v>3549132.42</v>
      </c>
      <c r="E23" s="6">
        <v>1359310.19</v>
      </c>
      <c r="F23" s="6">
        <v>1338920.54</v>
      </c>
      <c r="G23" s="6">
        <v>272452.24</v>
      </c>
      <c r="H23" s="6">
        <v>29221.34</v>
      </c>
      <c r="I23" s="6">
        <v>-1678.29</v>
      </c>
      <c r="J23" s="6">
        <v>23730.62</v>
      </c>
      <c r="K23" s="6">
        <v>5624.64</v>
      </c>
      <c r="L23" s="6">
        <v>65741.33</v>
      </c>
      <c r="M23" s="6">
        <v>1359310.19</v>
      </c>
      <c r="N23" s="6">
        <v>129500.64</v>
      </c>
      <c r="O23" s="6">
        <v>-7342.52</v>
      </c>
      <c r="P23" s="6">
        <v>5999.62</v>
      </c>
      <c r="Q23" s="6">
        <v>2035.58</v>
      </c>
      <c r="R23" s="6">
        <v>16458.77</v>
      </c>
      <c r="S23" s="6">
        <v>3160.51</v>
      </c>
    </row>
    <row r="24" spans="1:19" x14ac:dyDescent="0.25">
      <c r="A24" s="16" t="s">
        <v>52</v>
      </c>
      <c r="B24" s="8">
        <v>0</v>
      </c>
      <c r="C24" s="8">
        <v>0</v>
      </c>
      <c r="D24" s="6">
        <v>176952.51</v>
      </c>
      <c r="E24" s="6">
        <v>0</v>
      </c>
      <c r="F24" s="6">
        <v>0</v>
      </c>
      <c r="G24" s="6">
        <v>40992.51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40992.51</v>
      </c>
      <c r="Q24" s="6">
        <v>0</v>
      </c>
      <c r="R24" s="6">
        <v>0</v>
      </c>
      <c r="S24" s="6">
        <v>0</v>
      </c>
    </row>
    <row r="25" spans="1:19" x14ac:dyDescent="0.25">
      <c r="A25" s="16" t="s">
        <v>53</v>
      </c>
      <c r="B25" s="8">
        <v>0</v>
      </c>
      <c r="C25" s="8">
        <v>0</v>
      </c>
      <c r="D25" s="6">
        <v>1478400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</row>
    <row r="26" spans="1:19" x14ac:dyDescent="0.25">
      <c r="A26" s="16" t="s">
        <v>54</v>
      </c>
      <c r="B26" s="8">
        <v>11376726</v>
      </c>
      <c r="C26" s="8">
        <v>11376726</v>
      </c>
      <c r="D26" s="6">
        <v>698471.97</v>
      </c>
      <c r="E26" s="6">
        <v>147430.99</v>
      </c>
      <c r="F26" s="6">
        <v>145219.53</v>
      </c>
      <c r="G26" s="6">
        <v>171549.65</v>
      </c>
      <c r="H26" s="6">
        <v>18737.47</v>
      </c>
      <c r="I26" s="6">
        <v>-182.03</v>
      </c>
      <c r="J26" s="6">
        <v>14289.17</v>
      </c>
      <c r="K26" s="6">
        <v>4198.01</v>
      </c>
      <c r="L26" s="6">
        <v>43083.66</v>
      </c>
      <c r="M26" s="6">
        <v>147430.99</v>
      </c>
      <c r="N26" s="6">
        <v>83050.100000000006</v>
      </c>
      <c r="O26" s="6">
        <v>-1422.09</v>
      </c>
      <c r="P26" s="6">
        <v>5096.7700000000004</v>
      </c>
      <c r="Q26" s="6">
        <v>750.86</v>
      </c>
      <c r="R26" s="6">
        <v>1922.67</v>
      </c>
      <c r="S26" s="6">
        <v>2025.06</v>
      </c>
    </row>
    <row r="27" spans="1:19" x14ac:dyDescent="0.25">
      <c r="A27" s="16" t="s">
        <v>55</v>
      </c>
      <c r="B27" s="8">
        <v>2983022</v>
      </c>
      <c r="C27" s="8">
        <v>2983022</v>
      </c>
      <c r="D27" s="6">
        <v>191286.95</v>
      </c>
      <c r="E27" s="6">
        <v>0</v>
      </c>
      <c r="F27" s="6">
        <v>0</v>
      </c>
      <c r="G27" s="6">
        <v>45028.71</v>
      </c>
      <c r="H27" s="6">
        <v>4913.04</v>
      </c>
      <c r="I27" s="6">
        <v>0</v>
      </c>
      <c r="J27" s="6">
        <v>3746.68</v>
      </c>
      <c r="K27" s="6">
        <v>1100.73</v>
      </c>
      <c r="L27" s="6">
        <v>11296.7</v>
      </c>
      <c r="M27" s="6">
        <v>0</v>
      </c>
      <c r="N27" s="6">
        <v>21776.06</v>
      </c>
      <c r="O27" s="6">
        <v>-372.88</v>
      </c>
      <c r="P27" s="6">
        <v>1336.39</v>
      </c>
      <c r="Q27" s="6">
        <v>196.88</v>
      </c>
      <c r="R27" s="6">
        <v>504.13</v>
      </c>
      <c r="S27" s="6">
        <v>530.98</v>
      </c>
    </row>
    <row r="28" spans="1:19" x14ac:dyDescent="0.25">
      <c r="A28" s="16" t="s">
        <v>56</v>
      </c>
      <c r="B28" s="8">
        <v>9861120</v>
      </c>
      <c r="C28" s="8">
        <v>9861120</v>
      </c>
      <c r="D28" s="6">
        <v>415190.49</v>
      </c>
      <c r="E28" s="6">
        <v>0</v>
      </c>
      <c r="F28" s="6">
        <v>0</v>
      </c>
      <c r="G28" s="6">
        <v>32107.8</v>
      </c>
      <c r="H28" s="6">
        <v>0</v>
      </c>
      <c r="I28" s="6">
        <v>0</v>
      </c>
      <c r="J28" s="6">
        <v>22394.6</v>
      </c>
      <c r="K28" s="6">
        <v>5295.42</v>
      </c>
      <c r="L28" s="6">
        <v>0</v>
      </c>
      <c r="M28" s="6">
        <v>0</v>
      </c>
      <c r="N28" s="6">
        <v>0</v>
      </c>
      <c r="O28" s="6">
        <v>0</v>
      </c>
      <c r="P28" s="6">
        <v>4417.78</v>
      </c>
      <c r="Q28" s="6">
        <v>0</v>
      </c>
      <c r="R28" s="6">
        <v>0</v>
      </c>
      <c r="S28" s="6">
        <v>0</v>
      </c>
    </row>
    <row r="29" spans="1:19" x14ac:dyDescent="0.25">
      <c r="A29" s="16" t="s">
        <v>57</v>
      </c>
      <c r="B29" s="8">
        <v>35617720</v>
      </c>
      <c r="C29" s="8">
        <v>35617720</v>
      </c>
      <c r="D29" s="6">
        <v>2164131.37</v>
      </c>
      <c r="E29" s="6">
        <v>461570.03</v>
      </c>
      <c r="F29" s="6">
        <v>454646.48</v>
      </c>
      <c r="G29" s="6">
        <v>738977.66</v>
      </c>
      <c r="H29" s="6">
        <v>78577.13</v>
      </c>
      <c r="I29" s="6">
        <v>-569.88</v>
      </c>
      <c r="J29" s="6">
        <v>80887.839999999997</v>
      </c>
      <c r="K29" s="6">
        <v>19126.72</v>
      </c>
      <c r="L29" s="6">
        <v>182964.58</v>
      </c>
      <c r="M29" s="6">
        <v>461570.03</v>
      </c>
      <c r="N29" s="6">
        <v>357529.9</v>
      </c>
      <c r="O29" s="6">
        <v>-12608.67</v>
      </c>
      <c r="P29" s="6">
        <v>15956.74</v>
      </c>
      <c r="Q29" s="6">
        <v>3886.43</v>
      </c>
      <c r="R29" s="6">
        <v>4612.3599999999997</v>
      </c>
      <c r="S29" s="6">
        <v>8614.51</v>
      </c>
    </row>
    <row r="30" spans="1:19" x14ac:dyDescent="0.25">
      <c r="A30" s="16" t="s">
        <v>58</v>
      </c>
      <c r="B30" s="8">
        <v>15433683</v>
      </c>
      <c r="C30" s="8">
        <v>15433683</v>
      </c>
      <c r="D30" s="6">
        <v>1050292.18</v>
      </c>
      <c r="E30" s="6">
        <v>200005.1</v>
      </c>
      <c r="F30" s="6">
        <v>197005.02</v>
      </c>
      <c r="G30" s="6">
        <v>320325.15000000002</v>
      </c>
      <c r="H30" s="6">
        <v>33529.440000000002</v>
      </c>
      <c r="I30" s="6">
        <v>-246.94</v>
      </c>
      <c r="J30" s="6">
        <v>35049.89</v>
      </c>
      <c r="K30" s="6">
        <v>8287.89</v>
      </c>
      <c r="L30" s="6">
        <v>78072.34</v>
      </c>
      <c r="M30" s="6">
        <v>200005.1</v>
      </c>
      <c r="N30" s="6">
        <v>152560.65</v>
      </c>
      <c r="O30" s="6">
        <v>-5463.52</v>
      </c>
      <c r="P30" s="6">
        <v>6914.29</v>
      </c>
      <c r="Q30" s="6">
        <v>1658.37</v>
      </c>
      <c r="R30" s="6">
        <v>6286.86</v>
      </c>
      <c r="S30" s="6">
        <v>3675.88</v>
      </c>
    </row>
    <row r="31" spans="1:19" x14ac:dyDescent="0.25">
      <c r="B31" s="17"/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B32" s="19">
        <f t="shared" ref="B32:S32" si="0">SUM(B6:B31)</f>
        <v>2488716751</v>
      </c>
      <c r="C32" s="19">
        <f t="shared" si="0"/>
        <v>2476656151</v>
      </c>
      <c r="D32" s="20">
        <f t="shared" si="0"/>
        <v>233178181.94999999</v>
      </c>
      <c r="E32" s="20">
        <f t="shared" si="0"/>
        <v>32112266.380000003</v>
      </c>
      <c r="F32" s="20">
        <f t="shared" si="0"/>
        <v>31630582.379999999</v>
      </c>
      <c r="G32" s="20">
        <f t="shared" si="0"/>
        <v>68821002.530000001</v>
      </c>
      <c r="H32" s="20">
        <f t="shared" si="0"/>
        <v>7170206.0399999991</v>
      </c>
      <c r="I32" s="20">
        <f t="shared" si="0"/>
        <v>-39492.01</v>
      </c>
      <c r="J32" s="20">
        <f t="shared" si="0"/>
        <v>5034659.7199999988</v>
      </c>
      <c r="K32" s="20">
        <f t="shared" si="0"/>
        <v>1374223.3299999996</v>
      </c>
      <c r="L32" s="20">
        <f t="shared" si="0"/>
        <v>14595034.9</v>
      </c>
      <c r="M32" s="20">
        <f t="shared" si="0"/>
        <v>32112266.380000003</v>
      </c>
      <c r="N32" s="20">
        <f t="shared" si="0"/>
        <v>31434792.089999996</v>
      </c>
      <c r="O32" s="20">
        <f t="shared" si="0"/>
        <v>-1109134.4799999997</v>
      </c>
      <c r="P32" s="20">
        <f t="shared" si="0"/>
        <v>6174265.1799999997</v>
      </c>
      <c r="Q32" s="20">
        <f t="shared" si="0"/>
        <v>323160.18</v>
      </c>
      <c r="R32" s="20">
        <f t="shared" si="0"/>
        <v>3096892.189999999</v>
      </c>
      <c r="S32" s="20">
        <f t="shared" si="0"/>
        <v>766395.39</v>
      </c>
    </row>
  </sheetData>
  <printOptions headings="1"/>
  <pageMargins left="0.7" right="0.7" top="0.75" bottom="0.75" header="0.3" footer="0.3"/>
  <pageSetup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E2978F-FFEA-4FA1-86B1-DB588AEE1D80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7558938a-8a22-4524-afb0-58b165029303"/>
    <ds:schemaRef ds:uri="http://schemas.microsoft.com/sharepoint/v3"/>
    <ds:schemaRef ds:uri="http://schemas.openxmlformats.org/package/2006/metadata/core-properties"/>
    <ds:schemaRef ds:uri="99180bc4-2f7d-45e7-9e22-353907fb92c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8B5B2A-2256-4752-A6E0-ECEFC4BE68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F8BE3-47E4-4766-A993-1F50CCA1E6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51</vt:i4>
      </vt:variant>
    </vt:vector>
  </HeadingPairs>
  <TitlesOfParts>
    <vt:vector size="83" baseType="lpstr">
      <vt:lpstr>Cover Page</vt:lpstr>
      <vt:lpstr>January 2018</vt:lpstr>
      <vt:lpstr>February 2018</vt:lpstr>
      <vt:lpstr>March 2018</vt:lpstr>
      <vt:lpstr>April 2018</vt:lpstr>
      <vt:lpstr>May 2018</vt:lpstr>
      <vt:lpstr>June 2018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May 2019</vt:lpstr>
      <vt:lpstr>June 2019</vt:lpstr>
      <vt:lpstr>July 2019</vt:lpstr>
      <vt:lpstr>August 2019</vt:lpstr>
      <vt:lpstr>September 2019</vt:lpstr>
      <vt:lpstr>October 2019</vt:lpstr>
      <vt:lpstr>November 2019</vt:lpstr>
      <vt:lpstr>December 2019</vt:lpstr>
      <vt:lpstr>January 2020</vt:lpstr>
      <vt:lpstr>February 2020</vt:lpstr>
      <vt:lpstr>March 2020</vt:lpstr>
      <vt:lpstr>April 2020</vt:lpstr>
      <vt:lpstr>May 2020</vt:lpstr>
      <vt:lpstr>June 2020</vt:lpstr>
      <vt:lpstr>July 2020</vt:lpstr>
      <vt:lpstr>'April 2018'!Print_Area</vt:lpstr>
      <vt:lpstr>'April 2019'!Print_Area</vt:lpstr>
      <vt:lpstr>'April 2020'!Print_Area</vt:lpstr>
      <vt:lpstr>'August 2018'!Print_Area</vt:lpstr>
      <vt:lpstr>'August 2019'!Print_Area</vt:lpstr>
      <vt:lpstr>'December 2018'!Print_Area</vt:lpstr>
      <vt:lpstr>'December 2019'!Print_Area</vt:lpstr>
      <vt:lpstr>'February 2018'!Print_Area</vt:lpstr>
      <vt:lpstr>'February 2019'!Print_Area</vt:lpstr>
      <vt:lpstr>'February 2020'!Print_Area</vt:lpstr>
      <vt:lpstr>'January 2018'!Print_Area</vt:lpstr>
      <vt:lpstr>'January 2019'!Print_Area</vt:lpstr>
      <vt:lpstr>'January 2020'!Print_Area</vt:lpstr>
      <vt:lpstr>'July 2018'!Print_Area</vt:lpstr>
      <vt:lpstr>'July 2019'!Print_Area</vt:lpstr>
      <vt:lpstr>'July 2020'!Print_Area</vt:lpstr>
      <vt:lpstr>'June 2018'!Print_Area</vt:lpstr>
      <vt:lpstr>'June 2019'!Print_Area</vt:lpstr>
      <vt:lpstr>'June 2020'!Print_Area</vt:lpstr>
      <vt:lpstr>'March 2018'!Print_Area</vt:lpstr>
      <vt:lpstr>'March 2019'!Print_Area</vt:lpstr>
      <vt:lpstr>'March 2020'!Print_Area</vt:lpstr>
      <vt:lpstr>'May 2018'!Print_Area</vt:lpstr>
      <vt:lpstr>'May 2019'!Print_Area</vt:lpstr>
      <vt:lpstr>'May 2020'!Print_Area</vt:lpstr>
      <vt:lpstr>'November 2018'!Print_Area</vt:lpstr>
      <vt:lpstr>'November 2019'!Print_Area</vt:lpstr>
      <vt:lpstr>'October 2018'!Print_Area</vt:lpstr>
      <vt:lpstr>'October 2019'!Print_Area</vt:lpstr>
      <vt:lpstr>'September 2018'!Print_Area</vt:lpstr>
      <vt:lpstr>'September 2019'!Print_Area</vt:lpstr>
      <vt:lpstr>'April 2019'!Print_Titles</vt:lpstr>
      <vt:lpstr>'August 2018'!Print_Titles</vt:lpstr>
      <vt:lpstr>'August 2019'!Print_Titles</vt:lpstr>
      <vt:lpstr>'December 2018'!Print_Titles</vt:lpstr>
      <vt:lpstr>'December 2019'!Print_Titles</vt:lpstr>
      <vt:lpstr>'February 2019'!Print_Titles</vt:lpstr>
      <vt:lpstr>'January 2019'!Print_Titles</vt:lpstr>
      <vt:lpstr>'July 2018'!Print_Titles</vt:lpstr>
      <vt:lpstr>'July 2019'!Print_Titles</vt:lpstr>
      <vt:lpstr>'July 2020'!Print_Titles</vt:lpstr>
      <vt:lpstr>'June 2019'!Print_Titles</vt:lpstr>
      <vt:lpstr>'June 2020'!Print_Titles</vt:lpstr>
      <vt:lpstr>'March 2019'!Print_Titles</vt:lpstr>
      <vt:lpstr>'May 2019'!Print_Titles</vt:lpstr>
      <vt:lpstr>'November 2018'!Print_Titles</vt:lpstr>
      <vt:lpstr>'November 2019'!Print_Titles</vt:lpstr>
      <vt:lpstr>'October 2018'!Print_Titles</vt:lpstr>
      <vt:lpstr>'October 2019'!Print_Titles</vt:lpstr>
      <vt:lpstr>'September 2018'!Print_Titles</vt:lpstr>
      <vt:lpstr>'September 2019'!Print_Titles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Jan 2018 - July 2020 CMS reports</dc:subject>
  <dc:creator>Lilly, Kathy</dc:creator>
  <cp:lastModifiedBy>Coe, Shala</cp:lastModifiedBy>
  <cp:lastPrinted>2020-12-17T21:40:49Z</cp:lastPrinted>
  <dcterms:created xsi:type="dcterms:W3CDTF">2020-05-14T20:53:58Z</dcterms:created>
  <dcterms:modified xsi:type="dcterms:W3CDTF">2020-12-21T18:33:18Z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