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8E294256-AEB2-470A-905C-7E3537F2C905}" xr6:coauthVersionLast="47" xr6:coauthVersionMax="47" xr10:uidLastSave="{00000000-0000-0000-0000-000000000000}"/>
  <bookViews>
    <workbookView xWindow="-120" yWindow="-120" windowWidth="19440" windowHeight="15000" xr2:uid="{2E84BBFF-1880-499A-B700-4AFE0DCBCA5F}"/>
  </bookViews>
  <sheets>
    <sheet name="Cover page" sheetId="6" r:id="rId1"/>
    <sheet name="Cost per MG" sheetId="1" r:id="rId2"/>
    <sheet name="Inflation" sheetId="2" r:id="rId3"/>
    <sheet name="Seymour WTP Rehab" sheetId="5" r:id="rId4"/>
    <sheet name="All items index level" sheetId="3" r:id="rId5"/>
    <sheet name="All items index averages" sheetId="4" r:id="rId6"/>
  </sheets>
  <definedNames>
    <definedName name="_xlnm.Print_Area" localSheetId="2">Inflation!$A$1:$L$15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H4" i="1" s="1"/>
  <c r="F3" i="1"/>
  <c r="H3" i="1" s="1"/>
  <c r="E4" i="1"/>
  <c r="E6" i="1"/>
  <c r="E3" i="1"/>
  <c r="L9" i="2"/>
  <c r="K9" i="2"/>
  <c r="E9" i="2"/>
  <c r="Q90" i="3"/>
  <c r="Q89" i="3"/>
  <c r="P89" i="3"/>
  <c r="J9" i="1"/>
  <c r="A9" i="5"/>
  <c r="A10" i="5" s="1"/>
  <c r="B8" i="5" s="1"/>
  <c r="Q111" i="3"/>
  <c r="R111" i="3" s="1"/>
  <c r="Q110" i="3"/>
  <c r="R110" i="3" s="1"/>
  <c r="R114" i="3"/>
  <c r="R115" i="3"/>
  <c r="Q114" i="3"/>
  <c r="Q115" i="3"/>
  <c r="Q109" i="3"/>
  <c r="R109" i="3" s="1"/>
  <c r="K10" i="2"/>
  <c r="K11" i="2"/>
  <c r="K14" i="2"/>
  <c r="K15" i="2"/>
  <c r="H15" i="2"/>
  <c r="H14" i="2"/>
  <c r="J11" i="2"/>
  <c r="G10" i="2"/>
  <c r="J7" i="1"/>
  <c r="L7" i="1" s="1"/>
  <c r="J5" i="1"/>
  <c r="L5" i="1" s="1"/>
  <c r="C4" i="1"/>
  <c r="L14" i="2" l="1"/>
  <c r="L10" i="2"/>
  <c r="M4" i="1" s="1"/>
  <c r="J4" i="1" s="1"/>
  <c r="L4" i="1" s="1"/>
  <c r="L11" i="2"/>
  <c r="M6" i="1" s="1"/>
  <c r="J6" i="1" s="1"/>
  <c r="L6" i="1" s="1"/>
  <c r="M3" i="1"/>
  <c r="L15" i="2"/>
  <c r="J3" i="1" l="1"/>
  <c r="L3" i="1" s="1"/>
  <c r="N3" i="1"/>
</calcChain>
</file>

<file path=xl/sharedStrings.xml><?xml version="1.0" encoding="utf-8"?>
<sst xmlns="http://schemas.openxmlformats.org/spreadsheetml/2006/main" count="487" uniqueCount="180">
  <si>
    <t>Cause No. 46188</t>
  </si>
  <si>
    <t>OUCC</t>
  </si>
  <si>
    <t>Workpaper JTP-2</t>
  </si>
  <si>
    <t>Inflation Factor</t>
  </si>
  <si>
    <t>MGD</t>
  </si>
  <si>
    <t>Original $M</t>
  </si>
  <si>
    <t>Date</t>
  </si>
  <si>
    <t>Adjusted $M</t>
  </si>
  <si>
    <t>$M/MGD</t>
  </si>
  <si>
    <t>Eastern Bartholomew</t>
  </si>
  <si>
    <t>Softening plant</t>
  </si>
  <si>
    <t>Batesville</t>
  </si>
  <si>
    <t>Horizontal Pressure Filters, new Maintenance/Ops Building, Large Finished water tank</t>
  </si>
  <si>
    <t>Anderson</t>
  </si>
  <si>
    <t xml:space="preserve">New wellfield &amp; wells, raw and finished water mains, land, 2 Unilators </t>
  </si>
  <si>
    <t>Mishawaka</t>
  </si>
  <si>
    <t>New wells, new transmission main, 2 clearwells, building encloses all filters</t>
  </si>
  <si>
    <t>Seymour</t>
  </si>
  <si>
    <t>Non-Bldg. Construction Inflation</t>
  </si>
  <si>
    <t>Construction Analytics, Ed Zarenski</t>
  </si>
  <si>
    <t>https://edzarenski.com/2025/02/21/construction-inflation-2025-2-21-25/</t>
  </si>
  <si>
    <t>Non-Bldg Construction Annual Inflation</t>
  </si>
  <si>
    <t>Inflation Factors</t>
  </si>
  <si>
    <t>Start</t>
  </si>
  <si>
    <t>End</t>
  </si>
  <si>
    <t>Charlestown</t>
  </si>
  <si>
    <t>Mooresville</t>
  </si>
  <si>
    <t>Year</t>
  </si>
  <si>
    <t>Inflation</t>
  </si>
  <si>
    <t>Seymour WTP Rehabilitation</t>
  </si>
  <si>
    <t>Cost Estimate</t>
  </si>
  <si>
    <t>SCEP Estimate</t>
  </si>
  <si>
    <t>Gannett Fleming Estimate</t>
  </si>
  <si>
    <t>Annual % increase</t>
  </si>
  <si>
    <t>days</t>
  </si>
  <si>
    <t>years</t>
  </si>
  <si>
    <t/>
  </si>
  <si>
    <t>Historical Consumer Price Index for All Urban Consumers (CPI-U): U.S. city average, all items, by month</t>
  </si>
  <si>
    <t>[1982-84=100, unless otherwise noted]</t>
  </si>
  <si>
    <t>Indent Level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</si>
  <si>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</si>
  <si>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</si>
  <si>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</si>
  <si>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</si>
  <si>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</si>
  <si>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</si>
  <si>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</si>
  <si>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</si>
  <si>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</si>
  <si>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</si>
  <si>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</si>
  <si>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</si>
  <si>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</si>
  <si>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</si>
  <si>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</si>
  <si>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</si>
  <si>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</si>
  <si>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</si>
  <si>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</si>
  <si>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</si>
  <si>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</si>
  <si>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</si>
  <si>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</si>
  <si>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</si>
  <si>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</si>
  <si>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</si>
  <si>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</si>
  <si>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</si>
  <si>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</si>
  <si>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</si>
  <si>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</si>
  <si>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</si>
  <si>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</si>
  <si>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</si>
  <si>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</si>
  <si>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</si>
  <si>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</si>
  <si>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</si>
  <si>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</si>
  <si>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</si>
  <si>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</si>
  <si>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</si>
  <si>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</si>
  <si>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</si>
  <si>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</si>
  <si>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</si>
  <si>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</si>
  <si>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</si>
  <si>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</si>
  <si>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</si>
  <si>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</si>
  <si>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</si>
  <si>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</si>
  <si>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</si>
  <si>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</si>
  <si>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</si>
  <si>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</si>
  <si>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</si>
  <si>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</si>
  <si>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</si>
  <si>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</si>
  <si>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</si>
  <si>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</si>
  <si>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</si>
  <si>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</si>
  <si>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</si>
  <si>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</si>
  <si>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</si>
  <si>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</si>
  <si>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</si>
  <si>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</si>
  <si>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</si>
  <si>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</si>
  <si>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</si>
  <si>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</si>
  <si>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</si>
  <si>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</si>
  <si>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</si>
  <si>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</si>
  <si>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</si>
  <si>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</si>
  <si>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</si>
  <si>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</si>
  <si>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</si>
  <si>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</si>
  <si>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</si>
  <si>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</si>
  <si>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</si>
  <si>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</si>
  <si>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</si>
  <si>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</si>
  <si>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</si>
  <si>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</si>
  <si>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</si>
  <si>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</si>
  <si>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Summitville Cost 1996</t>
  </si>
  <si>
    <t>1996</t>
  </si>
  <si>
    <t>Inflation Factor (2 times the CPI-U</t>
  </si>
  <si>
    <t>1997</t>
  </si>
  <si>
    <t>Summitville Cost 2025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</si>
  <si>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</si>
  <si>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</si>
  <si>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</si>
  <si>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</si>
  <si>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</si>
  <si>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</si>
  <si>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</si>
  <si>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</si>
  <si>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</si>
  <si>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</si>
  <si>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</si>
  <si>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</si>
  <si>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</si>
  <si>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</si>
  <si>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</si>
  <si>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</si>
  <si>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Construction Increase</t>
  </si>
  <si>
    <t>2014</t>
  </si>
  <si>
    <t>CPI Increase</t>
  </si>
  <si>
    <t>2015</t>
  </si>
  <si>
    <t>CPI x 2</t>
  </si>
  <si>
    <t>2016</t>
  </si>
  <si>
    <t>EBWC</t>
  </si>
  <si>
    <t>2017</t>
  </si>
  <si>
    <t>2018</t>
  </si>
  <si>
    <t>2019</t>
  </si>
  <si>
    <t>2020</t>
  </si>
  <si>
    <t>2021</t>
  </si>
  <si>
    <t>2022</t>
  </si>
  <si>
    <t>2023</t>
  </si>
  <si>
    <t>2024</t>
  </si>
  <si>
    <t xml:space="preserve">Note: Used the </t>
  </si>
  <si>
    <t>2025</t>
  </si>
  <si>
    <t>–</t>
  </si>
  <si>
    <t>Historical Consumer Price Index for All Urban Consumers (CPI-U): U.S. city average, all items, index averages</t>
  </si>
  <si>
    <t>Semiannual
averages</t>
  </si>
  <si>
    <t>Annual
avg.</t>
  </si>
  <si>
    <t>Percent change
from previous</t>
  </si>
  <si>
    <t>1st
half</t>
  </si>
  <si>
    <t>2nd
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</si>
</sst>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.0"/>
    <numFmt numFmtId="165" formatCode="0.0%"/>
    <numFmt numFmtId="166" formatCode="_(&quot;$&quot;* #,##0.000_);_(&quot;$&quot;* \(#,##0.000\);_(&quot;$&quot;* &quot;-&quot;??_);_(@_)"/>
    <numFmt numFmtId="167" formatCode="0.000"/>
    <numFmt numFmtId="168" formatCode="0.0000"/>
    <numFmt numFmtId="169" formatCode="#0.0"/>
    <numFmt numFmtId="170" formatCode="#0.000"/>
    <numFmt numFmtId="171" formatCode="_(&quot;$&quot;* #,##0_);_(&quot;$&quot;* \(#,##0\);_(&quot;$&quot;* &quot;-&quot;??_);_(@_)"/>
    <numFmt numFmtId="172" formatCode="0.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9" fontId="0" fillId="0" borderId="0" xfId="0" applyNumberFormat="1"/>
    <xf numFmtId="167" fontId="0" fillId="0" borderId="0" xfId="0" applyNumberFormat="1"/>
    <xf numFmtId="9" fontId="0" fillId="0" borderId="0" xfId="2" applyFont="1"/>
    <xf numFmtId="0" fontId="2" fillId="0" borderId="0" xfId="0" applyFont="1"/>
    <xf numFmtId="17" fontId="2" fillId="0" borderId="0" xfId="0" applyNumberFormat="1" applyFont="1"/>
    <xf numFmtId="10" fontId="2" fillId="0" borderId="0" xfId="0" applyNumberFormat="1" applyFont="1"/>
    <xf numFmtId="167" fontId="2" fillId="0" borderId="0" xfId="0" applyNumberFormat="1" applyFont="1"/>
    <xf numFmtId="9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169" fontId="0" fillId="0" borderId="0" xfId="0" applyNumberFormat="1" applyAlignment="1">
      <alignment horizontal="right"/>
    </xf>
    <xf numFmtId="169" fontId="0" fillId="0" borderId="0" xfId="0" applyNumberFormat="1"/>
    <xf numFmtId="170" fontId="0" fillId="0" borderId="0" xfId="0" applyNumberFormat="1" applyAlignment="1">
      <alignment horizontal="right"/>
    </xf>
    <xf numFmtId="0" fontId="0" fillId="2" borderId="0" xfId="0" applyFill="1"/>
    <xf numFmtId="44" fontId="0" fillId="0" borderId="0" xfId="1" applyFont="1" applyAlignment="1">
      <alignment horizontal="right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72" fontId="2" fillId="0" borderId="0" xfId="0" applyNumberFormat="1" applyFont="1"/>
    <xf numFmtId="9" fontId="2" fillId="0" borderId="0" xfId="2" applyFont="1"/>
    <xf numFmtId="0" fontId="4" fillId="0" borderId="0" xfId="0" applyFont="1"/>
    <xf numFmtId="0" fontId="5" fillId="0" borderId="0" xfId="0" applyFont="1"/>
    <xf numFmtId="1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/>
    <xf numFmtId="171" fontId="5" fillId="0" borderId="0" xfId="1" applyNumberFormat="1" applyFont="1"/>
    <xf numFmtId="44" fontId="5" fillId="0" borderId="0" xfId="1" applyFont="1"/>
    <xf numFmtId="165" fontId="5" fillId="0" borderId="0" xfId="2" applyNumberFormat="1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6</xdr:col>
      <xdr:colOff>371475</xdr:colOff>
      <xdr:row>17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95554-4E60-F88D-D767-D2F2701B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33575"/>
          <a:ext cx="2809875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DF8B-AB84-4949-A5EA-7EA0A535A53D}">
  <dimension ref="C7:C9"/>
  <sheetViews>
    <sheetView tabSelected="1" workbookViewId="0">
      <selection activeCell="K5" sqref="K5"/>
    </sheetView>
  </sheetViews>
  <sheetFormatPr defaultRowHeight="15" x14ac:dyDescent="0.25"/>
  <sheetData>
    <row r="7" spans="3:3" ht="15.75" x14ac:dyDescent="0.25">
      <c r="C7" s="35" t="s">
        <v>0</v>
      </c>
    </row>
    <row r="8" spans="3:3" ht="15.75" x14ac:dyDescent="0.25">
      <c r="C8" s="35" t="s">
        <v>1</v>
      </c>
    </row>
    <row r="9" spans="3:3" ht="15.75" x14ac:dyDescent="0.25">
      <c r="C9" s="35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57CE-4371-4477-A602-ADE497E4FEFA}">
  <dimension ref="A1:O9"/>
  <sheetViews>
    <sheetView workbookViewId="0">
      <selection activeCell="U8" sqref="U8"/>
    </sheetView>
  </sheetViews>
  <sheetFormatPr defaultRowHeight="15" x14ac:dyDescent="0.25"/>
  <cols>
    <col min="1" max="1" width="20" bestFit="1" customWidth="1"/>
    <col min="3" max="3" width="11.140625" bestFit="1" customWidth="1"/>
    <col min="6" max="6" width="11.7109375" bestFit="1" customWidth="1"/>
    <col min="9" max="9" width="2.7109375" customWidth="1"/>
    <col min="10" max="10" width="11.7109375" bestFit="1" customWidth="1"/>
    <col min="13" max="13" width="8.42578125" customWidth="1"/>
  </cols>
  <sheetData>
    <row r="1" spans="1:15" x14ac:dyDescent="0.25">
      <c r="E1" s="46" t="s">
        <v>3</v>
      </c>
      <c r="J1" s="6">
        <v>7.4999999999999997E-2</v>
      </c>
      <c r="M1" s="46" t="s">
        <v>3</v>
      </c>
    </row>
    <row r="2" spans="1:15" s="2" customFormat="1" x14ac:dyDescent="0.25">
      <c r="B2" s="2" t="s">
        <v>4</v>
      </c>
      <c r="C2" s="2" t="s">
        <v>5</v>
      </c>
      <c r="D2" s="2" t="s">
        <v>6</v>
      </c>
      <c r="E2" s="46"/>
      <c r="F2" s="2" t="s">
        <v>7</v>
      </c>
      <c r="G2" s="2" t="s">
        <v>6</v>
      </c>
      <c r="H2" s="2" t="s">
        <v>8</v>
      </c>
      <c r="J2" s="2" t="s">
        <v>7</v>
      </c>
      <c r="K2" s="2" t="s">
        <v>6</v>
      </c>
      <c r="L2" s="2" t="s">
        <v>8</v>
      </c>
      <c r="M2" s="46"/>
    </row>
    <row r="3" spans="1:15" x14ac:dyDescent="0.25">
      <c r="A3" t="s">
        <v>9</v>
      </c>
      <c r="B3" s="4">
        <v>3.5</v>
      </c>
      <c r="C3" s="7">
        <v>7.4119999999999999</v>
      </c>
      <c r="D3" s="1">
        <v>43678</v>
      </c>
      <c r="E3" s="9">
        <f>Inflation!L9</f>
        <v>1.492995735856999</v>
      </c>
      <c r="F3" s="42">
        <f>C3*E3</f>
        <v>11.066084394172076</v>
      </c>
      <c r="G3" s="1">
        <v>45108</v>
      </c>
      <c r="H3" s="3">
        <f>F3/B3</f>
        <v>3.161738398334879</v>
      </c>
      <c r="J3" s="7">
        <f>C3*M3</f>
        <v>11.066084394172076</v>
      </c>
      <c r="K3" s="1">
        <v>45748</v>
      </c>
      <c r="L3" s="3">
        <f>J3/B3</f>
        <v>3.161738398334879</v>
      </c>
      <c r="M3" s="8">
        <f>Inflation!L9</f>
        <v>1.492995735856999</v>
      </c>
      <c r="N3" s="10">
        <f>(M3/C3)^(1/(56/12))</f>
        <v>0.70938750327482436</v>
      </c>
      <c r="O3" t="s">
        <v>10</v>
      </c>
    </row>
    <row r="4" spans="1:15" x14ac:dyDescent="0.25">
      <c r="A4" t="s">
        <v>11</v>
      </c>
      <c r="B4" s="4">
        <v>3</v>
      </c>
      <c r="C4" s="3">
        <f>5723000/1000000</f>
        <v>5.7229999999999999</v>
      </c>
      <c r="D4" s="1">
        <v>44348</v>
      </c>
      <c r="E4" s="9">
        <f>Inflation!L10</f>
        <v>1.3735521506304003</v>
      </c>
      <c r="F4" s="42">
        <f>C4*E4</f>
        <v>7.8608389580577809</v>
      </c>
      <c r="G4" s="1">
        <v>45108</v>
      </c>
      <c r="H4" s="3">
        <f>F4/B4</f>
        <v>2.6202796526859271</v>
      </c>
      <c r="J4" s="7">
        <f>C4*M4</f>
        <v>7.8608389580577809</v>
      </c>
      <c r="K4" s="1">
        <v>45748</v>
      </c>
      <c r="L4" s="3">
        <f>J4/B4</f>
        <v>2.6202796526859271</v>
      </c>
      <c r="M4" s="8">
        <f>Inflation!L10</f>
        <v>1.3735521506304003</v>
      </c>
      <c r="O4" t="s">
        <v>12</v>
      </c>
    </row>
    <row r="5" spans="1:15" x14ac:dyDescent="0.25">
      <c r="A5" t="s">
        <v>13</v>
      </c>
      <c r="B5" s="4">
        <v>6</v>
      </c>
      <c r="C5" s="3">
        <v>28.173999999999999</v>
      </c>
      <c r="D5" s="1">
        <v>45748</v>
      </c>
      <c r="E5" s="9"/>
      <c r="J5" s="7">
        <f>C5*(1+J$1)^N5</f>
        <v>28.173999999999999</v>
      </c>
      <c r="K5" s="1">
        <v>45748</v>
      </c>
      <c r="L5" s="3">
        <f>J5/B5</f>
        <v>4.6956666666666669</v>
      </c>
      <c r="O5" t="s">
        <v>14</v>
      </c>
    </row>
    <row r="6" spans="1:15" x14ac:dyDescent="0.25">
      <c r="A6" t="s">
        <v>15</v>
      </c>
      <c r="B6" s="4">
        <v>8.1999999999999993</v>
      </c>
      <c r="C6" s="3">
        <v>40</v>
      </c>
      <c r="D6" s="1">
        <v>45413</v>
      </c>
      <c r="E6" s="9">
        <f>Inflation!L11</f>
        <v>1.0545723333333334</v>
      </c>
      <c r="J6" s="7">
        <f>C6*M6</f>
        <v>42.18289333333334</v>
      </c>
      <c r="K6" s="1">
        <v>45748</v>
      </c>
      <c r="L6" s="3">
        <f>J6/B6</f>
        <v>5.1442552845528464</v>
      </c>
      <c r="M6" s="8">
        <f>Inflation!L11</f>
        <v>1.0545723333333334</v>
      </c>
      <c r="O6" t="s">
        <v>16</v>
      </c>
    </row>
    <row r="7" spans="1:15" x14ac:dyDescent="0.25">
      <c r="A7" t="s">
        <v>17</v>
      </c>
      <c r="B7" s="4">
        <v>6</v>
      </c>
      <c r="C7" s="3"/>
      <c r="E7" s="9"/>
      <c r="J7" s="7">
        <f>C7</f>
        <v>0</v>
      </c>
      <c r="K7" s="1">
        <v>45748</v>
      </c>
      <c r="L7" s="3">
        <f>J7/B7</f>
        <v>0</v>
      </c>
    </row>
    <row r="8" spans="1:15" x14ac:dyDescent="0.25">
      <c r="E8" s="9"/>
    </row>
    <row r="9" spans="1:15" x14ac:dyDescent="0.25">
      <c r="J9" s="5">
        <f>C6*(1.075)^0.917</f>
        <v>42.742660685914828</v>
      </c>
    </row>
  </sheetData>
  <mergeCells count="2">
    <mergeCell ref="M1:M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E0CA-7BE1-4A0F-873D-41FA059F7BBD}">
  <dimension ref="A1:L24"/>
  <sheetViews>
    <sheetView workbookViewId="0">
      <selection activeCell="K28" sqref="K28"/>
    </sheetView>
  </sheetViews>
  <sheetFormatPr defaultRowHeight="15.75" x14ac:dyDescent="0.25"/>
  <cols>
    <col min="1" max="1" width="10" style="11" customWidth="1"/>
    <col min="2" max="2" width="10.5703125" style="11" customWidth="1"/>
    <col min="3" max="4" width="8.5703125" style="11" customWidth="1"/>
    <col min="5" max="5" width="7.28515625" style="11" bestFit="1" customWidth="1"/>
    <col min="6" max="7" width="6.140625" style="11" bestFit="1" customWidth="1"/>
    <col min="8" max="8" width="6.5703125" style="11" bestFit="1" customWidth="1"/>
    <col min="9" max="10" width="6.140625" style="11" bestFit="1" customWidth="1"/>
    <col min="11" max="11" width="7.5703125" style="11" bestFit="1" customWidth="1"/>
    <col min="12" max="16384" width="9.140625" style="11"/>
  </cols>
  <sheetData>
    <row r="1" spans="1:12" ht="18.75" x14ac:dyDescent="0.3">
      <c r="A1" s="16" t="s">
        <v>18</v>
      </c>
    </row>
    <row r="2" spans="1:12" x14ac:dyDescent="0.25">
      <c r="A2" s="11" t="s">
        <v>19</v>
      </c>
    </row>
    <row r="3" spans="1:12" x14ac:dyDescent="0.25">
      <c r="A3" s="11" t="s">
        <v>20</v>
      </c>
    </row>
    <row r="5" spans="1:12" x14ac:dyDescent="0.25">
      <c r="A5" s="11" t="s">
        <v>21</v>
      </c>
      <c r="C5" s="17"/>
      <c r="D5" s="17"/>
      <c r="E5" s="30">
        <v>4.3999999999999997E-2</v>
      </c>
      <c r="F5" s="30">
        <v>2.5000000000000001E-2</v>
      </c>
      <c r="G5" s="30">
        <v>0.08</v>
      </c>
      <c r="H5" s="30">
        <v>0.128</v>
      </c>
      <c r="I5" s="30">
        <v>0.08</v>
      </c>
      <c r="J5" s="30">
        <v>7.0000000000000007E-2</v>
      </c>
      <c r="K5" s="30">
        <v>0.04</v>
      </c>
      <c r="L5" s="29"/>
    </row>
    <row r="6" spans="1:12" x14ac:dyDescent="0.25">
      <c r="C6" s="17"/>
      <c r="D6" s="17"/>
      <c r="E6" s="30"/>
      <c r="F6" s="30"/>
      <c r="G6" s="30"/>
      <c r="H6" s="30"/>
      <c r="I6" s="30"/>
      <c r="J6" s="30"/>
      <c r="K6" s="30"/>
      <c r="L6" s="29"/>
    </row>
    <row r="7" spans="1:12" x14ac:dyDescent="0.25">
      <c r="C7" s="34"/>
      <c r="D7" s="34"/>
      <c r="E7" s="48" t="s">
        <v>22</v>
      </c>
      <c r="F7" s="48"/>
      <c r="G7" s="48"/>
      <c r="H7" s="48"/>
      <c r="I7" s="48"/>
      <c r="J7" s="48"/>
      <c r="K7" s="48"/>
      <c r="L7" s="47" t="s">
        <v>3</v>
      </c>
    </row>
    <row r="8" spans="1:12" x14ac:dyDescent="0.25">
      <c r="C8" s="44" t="s">
        <v>23</v>
      </c>
      <c r="D8" s="44" t="s">
        <v>24</v>
      </c>
      <c r="E8" s="44">
        <v>2019</v>
      </c>
      <c r="F8" s="44">
        <v>2020</v>
      </c>
      <c r="G8" s="44">
        <v>2021</v>
      </c>
      <c r="H8" s="44">
        <v>2022</v>
      </c>
      <c r="I8" s="44">
        <v>2023</v>
      </c>
      <c r="J8" s="44">
        <v>2024</v>
      </c>
      <c r="K8" s="36">
        <v>45748</v>
      </c>
      <c r="L8" s="47"/>
    </row>
    <row r="9" spans="1:12" x14ac:dyDescent="0.25">
      <c r="A9" s="35" t="s">
        <v>9</v>
      </c>
      <c r="C9" s="12">
        <v>43678</v>
      </c>
      <c r="D9" s="12">
        <v>45748</v>
      </c>
      <c r="E9" s="18">
        <f>(1+0.33*E5)</f>
        <v>1.0145200000000001</v>
      </c>
      <c r="F9" s="14">
        <v>1.0249999999999999</v>
      </c>
      <c r="G9" s="14">
        <v>1.08</v>
      </c>
      <c r="H9" s="14">
        <v>1.1279999999999999</v>
      </c>
      <c r="I9" s="14">
        <v>1.08</v>
      </c>
      <c r="J9" s="14">
        <v>1.07</v>
      </c>
      <c r="K9" s="14">
        <f>1+(0.33*K$5)</f>
        <v>1.0132000000000001</v>
      </c>
      <c r="L9" s="14">
        <f>'All items index level'!R109</f>
        <v>1.492995735856999</v>
      </c>
    </row>
    <row r="10" spans="1:12" x14ac:dyDescent="0.25">
      <c r="A10" s="35" t="s">
        <v>11</v>
      </c>
      <c r="C10" s="12">
        <v>44348</v>
      </c>
      <c r="D10" s="12">
        <v>45748</v>
      </c>
      <c r="G10" s="11">
        <f>1+(0.5*0.08)</f>
        <v>1.04</v>
      </c>
      <c r="H10" s="14">
        <v>1.1279999999999999</v>
      </c>
      <c r="I10" s="14">
        <v>1.08</v>
      </c>
      <c r="J10" s="14">
        <v>1.07</v>
      </c>
      <c r="K10" s="14">
        <f>1+(0.33*B$24)</f>
        <v>1.0132000000000001</v>
      </c>
      <c r="L10" s="14">
        <f>G10*H10*I10*J10*K10</f>
        <v>1.3735521506304003</v>
      </c>
    </row>
    <row r="11" spans="1:12" x14ac:dyDescent="0.25">
      <c r="A11" s="35" t="s">
        <v>15</v>
      </c>
      <c r="C11" s="12">
        <v>45413</v>
      </c>
      <c r="D11" s="12">
        <v>45748</v>
      </c>
      <c r="J11" s="14">
        <f>1+7/12*0.07</f>
        <v>1.0408333333333333</v>
      </c>
      <c r="K11" s="14">
        <f>1+(0.33*B$24)</f>
        <v>1.0132000000000001</v>
      </c>
      <c r="L11" s="14">
        <f>J11*K11</f>
        <v>1.0545723333333334</v>
      </c>
    </row>
    <row r="12" spans="1:12" x14ac:dyDescent="0.25">
      <c r="A12" s="35" t="s">
        <v>13</v>
      </c>
      <c r="C12" s="12">
        <v>45748</v>
      </c>
      <c r="D12" s="12"/>
      <c r="K12" s="14"/>
      <c r="L12" s="14"/>
    </row>
    <row r="13" spans="1:12" x14ac:dyDescent="0.25">
      <c r="A13" s="35" t="s">
        <v>17</v>
      </c>
      <c r="C13" s="12">
        <v>45748</v>
      </c>
      <c r="D13" s="12"/>
      <c r="K13" s="14"/>
      <c r="L13" s="14"/>
    </row>
    <row r="14" spans="1:12" x14ac:dyDescent="0.25">
      <c r="A14" s="35" t="s">
        <v>25</v>
      </c>
      <c r="C14" s="12">
        <v>44835</v>
      </c>
      <c r="D14" s="12">
        <v>45748</v>
      </c>
      <c r="H14" s="14">
        <f>1+(2/12*0.128)</f>
        <v>1.0213333333333334</v>
      </c>
      <c r="I14" s="14">
        <v>1.08</v>
      </c>
      <c r="J14" s="14">
        <v>1.07</v>
      </c>
      <c r="K14" s="14">
        <f>1+(0.33*B$24)</f>
        <v>1.0132000000000001</v>
      </c>
      <c r="L14" s="14">
        <f>H14*I14*J14*K14</f>
        <v>1.1958321369600005</v>
      </c>
    </row>
    <row r="15" spans="1:12" x14ac:dyDescent="0.25">
      <c r="A15" s="35" t="s">
        <v>26</v>
      </c>
      <c r="C15" s="12">
        <v>44835</v>
      </c>
      <c r="D15" s="12">
        <v>45748</v>
      </c>
      <c r="H15" s="14">
        <f>1+(2/12*0.128)</f>
        <v>1.0213333333333334</v>
      </c>
      <c r="I15" s="14">
        <v>1.08</v>
      </c>
      <c r="J15" s="14">
        <v>1.07</v>
      </c>
      <c r="K15" s="14">
        <f>1+(0.33*B$24)</f>
        <v>1.0132000000000001</v>
      </c>
      <c r="L15" s="14">
        <f>H15*I15*J15*K15</f>
        <v>1.1958321369600005</v>
      </c>
    </row>
    <row r="17" spans="1:6" x14ac:dyDescent="0.25">
      <c r="A17" s="17" t="s">
        <v>27</v>
      </c>
      <c r="B17" s="17" t="s">
        <v>28</v>
      </c>
      <c r="F17" s="31"/>
    </row>
    <row r="18" spans="1:6" x14ac:dyDescent="0.25">
      <c r="A18" s="11">
        <v>2019</v>
      </c>
      <c r="B18" s="13">
        <v>4.3999999999999997E-2</v>
      </c>
    </row>
    <row r="19" spans="1:6" x14ac:dyDescent="0.25">
      <c r="A19" s="11">
        <v>2020</v>
      </c>
      <c r="B19" s="13">
        <v>2.5000000000000001E-2</v>
      </c>
      <c r="F19" s="32"/>
    </row>
    <row r="20" spans="1:6" x14ac:dyDescent="0.25">
      <c r="A20" s="11">
        <v>2021</v>
      </c>
      <c r="B20" s="15">
        <v>0.08</v>
      </c>
    </row>
    <row r="21" spans="1:6" x14ac:dyDescent="0.25">
      <c r="A21" s="11">
        <v>2022</v>
      </c>
      <c r="B21" s="13">
        <v>0.128</v>
      </c>
      <c r="F21" s="31"/>
    </row>
    <row r="22" spans="1:6" x14ac:dyDescent="0.25">
      <c r="A22" s="11">
        <v>2023</v>
      </c>
      <c r="B22" s="15">
        <v>0.08</v>
      </c>
      <c r="F22" s="33"/>
    </row>
    <row r="23" spans="1:6" x14ac:dyDescent="0.25">
      <c r="A23" s="11">
        <v>2024</v>
      </c>
      <c r="B23" s="15">
        <v>7.0000000000000007E-2</v>
      </c>
    </row>
    <row r="24" spans="1:6" x14ac:dyDescent="0.25">
      <c r="A24" s="11">
        <v>2025</v>
      </c>
      <c r="B24" s="15">
        <v>0.04</v>
      </c>
    </row>
  </sheetData>
  <mergeCells count="2">
    <mergeCell ref="L7:L8"/>
    <mergeCell ref="E7:K7"/>
  </mergeCells>
  <pageMargins left="1.2" right="0.7" top="1.5" bottom="1" header="0.3" footer="0.55000000000000004"/>
  <pageSetup orientation="landscape" r:id="rId1"/>
  <headerFooter>
    <oddFooter>&amp;L&amp;"Times New Roman,Regular"&amp;12Indiana American
Cause No. 46188&amp;R&amp;"Times New Roman,Regular"&amp;12Prepared by:
Jim Parks / OUCC
April 21, 202&amp;"-,Regular"&amp;11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12EB-5258-40A2-9E79-1A89CF23A6ED}">
  <dimension ref="A2:H10"/>
  <sheetViews>
    <sheetView workbookViewId="0">
      <selection activeCell="I14" sqref="I14"/>
    </sheetView>
  </sheetViews>
  <sheetFormatPr defaultRowHeight="15.75" x14ac:dyDescent="0.25"/>
  <cols>
    <col min="1" max="1" width="10.42578125" style="35" bestFit="1" customWidth="1"/>
    <col min="2" max="2" width="15.42578125" style="35" bestFit="1" customWidth="1"/>
    <col min="3" max="3" width="9.28515625" style="35" bestFit="1" customWidth="1"/>
    <col min="4" max="16384" width="9.140625" style="35"/>
  </cols>
  <sheetData>
    <row r="2" spans="1:8" x14ac:dyDescent="0.25">
      <c r="A2" s="35" t="s">
        <v>29</v>
      </c>
    </row>
    <row r="4" spans="1:8" x14ac:dyDescent="0.25">
      <c r="A4" s="37" t="s">
        <v>6</v>
      </c>
      <c r="B4" s="37" t="s">
        <v>30</v>
      </c>
    </row>
    <row r="5" spans="1:8" x14ac:dyDescent="0.25">
      <c r="A5" s="38">
        <v>45028</v>
      </c>
      <c r="B5" s="39">
        <v>9934824</v>
      </c>
      <c r="C5" s="35" t="s">
        <v>31</v>
      </c>
    </row>
    <row r="6" spans="1:8" x14ac:dyDescent="0.25">
      <c r="A6" s="38">
        <v>45671</v>
      </c>
      <c r="B6" s="39">
        <v>23000000</v>
      </c>
      <c r="C6" s="35" t="s">
        <v>32</v>
      </c>
    </row>
    <row r="7" spans="1:8" x14ac:dyDescent="0.25">
      <c r="G7" s="40"/>
      <c r="H7" s="40"/>
    </row>
    <row r="8" spans="1:8" x14ac:dyDescent="0.25">
      <c r="B8" s="41">
        <f>(B6/B5)^(1/A10)-1</f>
        <v>0.61045067042622114</v>
      </c>
      <c r="C8" s="35" t="s">
        <v>33</v>
      </c>
      <c r="G8" s="40"/>
      <c r="H8" s="40"/>
    </row>
    <row r="9" spans="1:8" x14ac:dyDescent="0.25">
      <c r="A9" s="35">
        <f>A6-A5</f>
        <v>643</v>
      </c>
      <c r="B9" s="35" t="s">
        <v>34</v>
      </c>
    </row>
    <row r="10" spans="1:8" x14ac:dyDescent="0.25">
      <c r="A10" s="35">
        <f>A9/365</f>
        <v>1.7616438356164383</v>
      </c>
      <c r="B10" s="35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3E67-9D86-453F-8205-7A6B0ED4F3D0}">
  <dimension ref="A1:S118"/>
  <sheetViews>
    <sheetView topLeftCell="A87" workbookViewId="0">
      <selection activeCell="Q109" sqref="Q109"/>
    </sheetView>
  </sheetViews>
  <sheetFormatPr defaultRowHeight="15" x14ac:dyDescent="0.25"/>
  <cols>
    <col min="1" max="1" width="6.5703125" bestFit="1" customWidth="1"/>
    <col min="2" max="2" width="5" bestFit="1" customWidth="1"/>
    <col min="3" max="14" width="7.5703125" bestFit="1" customWidth="1"/>
    <col min="16" max="16" width="12" bestFit="1" customWidth="1"/>
    <col min="17" max="17" width="14.28515625" bestFit="1" customWidth="1"/>
    <col min="18" max="18" width="12.85546875" customWidth="1"/>
  </cols>
  <sheetData>
    <row r="1" spans="1:14" x14ac:dyDescent="0.25">
      <c r="A1" s="45" t="s">
        <v>36</v>
      </c>
      <c r="B1" s="49" t="s">
        <v>37</v>
      </c>
      <c r="C1" s="49"/>
      <c r="D1" s="49"/>
      <c r="E1" s="49"/>
      <c r="F1" s="49"/>
      <c r="G1" s="49"/>
      <c r="H1" s="49"/>
      <c r="I1" s="49"/>
    </row>
    <row r="2" spans="1:14" x14ac:dyDescent="0.25">
      <c r="A2" s="45" t="s">
        <v>36</v>
      </c>
      <c r="B2" s="49" t="s">
        <v>38</v>
      </c>
      <c r="C2" s="49"/>
      <c r="D2" s="49"/>
      <c r="E2" s="49"/>
      <c r="F2" s="49"/>
      <c r="G2" s="49"/>
      <c r="H2" s="49"/>
      <c r="I2" s="49"/>
    </row>
    <row r="3" spans="1:14" x14ac:dyDescent="0.25">
      <c r="A3" s="45" t="s">
        <v>36</v>
      </c>
      <c r="B3" s="19" t="s">
        <v>36</v>
      </c>
    </row>
    <row r="4" spans="1:14" ht="30" x14ac:dyDescent="0.25">
      <c r="A4" s="43" t="s">
        <v>39</v>
      </c>
      <c r="B4" s="43" t="s">
        <v>27</v>
      </c>
      <c r="C4" s="43" t="s">
        <v>40</v>
      </c>
      <c r="D4" s="43" t="s">
        <v>41</v>
      </c>
      <c r="E4" s="43" t="s">
        <v>42</v>
      </c>
      <c r="F4" s="43" t="s">
        <v>43</v>
      </c>
      <c r="G4" s="43" t="s">
        <v>44</v>
      </c>
      <c r="H4" s="43" t="s">
        <v>45</v>
      </c>
      <c r="I4" s="43" t="s">
        <v>46</v>
      </c>
      <c r="J4" s="43" t="s">
        <v>47</v>
      </c>
      <c r="K4" s="43" t="s">
        <v>48</v>
      </c>
      <c r="L4" s="43" t="s">
        <v>49</v>
      </c>
      <c r="M4" s="43" t="s">
        <v>50</v>
      </c>
      <c r="N4" s="43" t="s">
        <v>51</v>
      </c>
    </row>
    <row r="5" spans="1:14" x14ac:dyDescent="0.25">
      <c r="A5" s="45" t="s">
        <v>36</v>
      </c>
      <c r="B5" s="19" t="s">
        <v>36</v>
      </c>
    </row>
    <row r="6" spans="1:14" x14ac:dyDescent="0.25">
      <c r="A6" s="21">
        <v>0</v>
      </c>
      <c r="B6" s="22" t="s">
        <v>52</v>
      </c>
      <c r="C6" s="24">
        <v>9.8000000000000007</v>
      </c>
      <c r="D6" s="24">
        <v>9.8000000000000007</v>
      </c>
      <c r="E6" s="24">
        <v>9.8000000000000007</v>
      </c>
      <c r="F6" s="24">
        <v>9.8000000000000007</v>
      </c>
      <c r="G6" s="24">
        <v>9.6999999999999993</v>
      </c>
      <c r="H6" s="24">
        <v>9.8000000000000007</v>
      </c>
      <c r="I6" s="24">
        <v>9.9</v>
      </c>
      <c r="J6" s="24">
        <v>9.9</v>
      </c>
      <c r="K6" s="24">
        <v>10</v>
      </c>
      <c r="L6" s="24">
        <v>10</v>
      </c>
      <c r="M6" s="24">
        <v>10.1</v>
      </c>
      <c r="N6" s="24">
        <v>10</v>
      </c>
    </row>
    <row r="7" spans="1:14" x14ac:dyDescent="0.25">
      <c r="A7" s="21">
        <v>0</v>
      </c>
      <c r="B7" s="22" t="s">
        <v>53</v>
      </c>
      <c r="C7" s="24">
        <v>10</v>
      </c>
      <c r="D7" s="24">
        <v>9.9</v>
      </c>
      <c r="E7" s="24">
        <v>9.9</v>
      </c>
      <c r="F7" s="24">
        <v>9.8000000000000007</v>
      </c>
      <c r="G7" s="24">
        <v>9.9</v>
      </c>
      <c r="H7" s="24">
        <v>9.9</v>
      </c>
      <c r="I7" s="24">
        <v>10</v>
      </c>
      <c r="J7" s="24">
        <v>10.199999999999999</v>
      </c>
      <c r="K7" s="24">
        <v>10.199999999999999</v>
      </c>
      <c r="L7" s="24">
        <v>10.1</v>
      </c>
      <c r="M7" s="24">
        <v>10.199999999999999</v>
      </c>
      <c r="N7" s="24">
        <v>10.1</v>
      </c>
    </row>
    <row r="8" spans="1:14" x14ac:dyDescent="0.25">
      <c r="A8" s="21">
        <v>0</v>
      </c>
      <c r="B8" s="22" t="s">
        <v>54</v>
      </c>
      <c r="C8" s="24">
        <v>10.1</v>
      </c>
      <c r="D8" s="24">
        <v>10</v>
      </c>
      <c r="E8" s="24">
        <v>9.9</v>
      </c>
      <c r="F8" s="24">
        <v>10</v>
      </c>
      <c r="G8" s="24">
        <v>10.1</v>
      </c>
      <c r="H8" s="24">
        <v>10.1</v>
      </c>
      <c r="I8" s="24">
        <v>10.1</v>
      </c>
      <c r="J8" s="24">
        <v>10.1</v>
      </c>
      <c r="K8" s="24">
        <v>10.1</v>
      </c>
      <c r="L8" s="24">
        <v>10.199999999999999</v>
      </c>
      <c r="M8" s="24">
        <v>10.3</v>
      </c>
      <c r="N8" s="24">
        <v>10.3</v>
      </c>
    </row>
    <row r="9" spans="1:14" x14ac:dyDescent="0.25">
      <c r="A9" s="21">
        <v>0</v>
      </c>
      <c r="B9" s="22" t="s">
        <v>55</v>
      </c>
      <c r="C9" s="24">
        <v>10.4</v>
      </c>
      <c r="D9" s="24">
        <v>10.4</v>
      </c>
      <c r="E9" s="24">
        <v>10.5</v>
      </c>
      <c r="F9" s="24">
        <v>10.6</v>
      </c>
      <c r="G9" s="24">
        <v>10.7</v>
      </c>
      <c r="H9" s="24">
        <v>10.8</v>
      </c>
      <c r="I9" s="24">
        <v>10.8</v>
      </c>
      <c r="J9" s="24">
        <v>10.9</v>
      </c>
      <c r="K9" s="24">
        <v>11.1</v>
      </c>
      <c r="L9" s="24">
        <v>11.3</v>
      </c>
      <c r="M9" s="24">
        <v>11.5</v>
      </c>
      <c r="N9" s="24">
        <v>11.6</v>
      </c>
    </row>
    <row r="10" spans="1:14" x14ac:dyDescent="0.25">
      <c r="A10" s="21">
        <v>0</v>
      </c>
      <c r="B10" s="22" t="s">
        <v>56</v>
      </c>
      <c r="C10" s="24">
        <v>11.7</v>
      </c>
      <c r="D10" s="24">
        <v>12</v>
      </c>
      <c r="E10" s="24">
        <v>12</v>
      </c>
      <c r="F10" s="24">
        <v>12.6</v>
      </c>
      <c r="G10" s="24">
        <v>12.8</v>
      </c>
      <c r="H10" s="24">
        <v>13</v>
      </c>
      <c r="I10" s="24">
        <v>12.8</v>
      </c>
      <c r="J10" s="24">
        <v>13</v>
      </c>
      <c r="K10" s="24">
        <v>13.3</v>
      </c>
      <c r="L10" s="24">
        <v>13.5</v>
      </c>
      <c r="M10" s="24">
        <v>13.5</v>
      </c>
      <c r="N10" s="24">
        <v>13.7</v>
      </c>
    </row>
    <row r="11" spans="1:14" x14ac:dyDescent="0.25">
      <c r="A11" s="21">
        <v>0</v>
      </c>
      <c r="B11" s="22" t="s">
        <v>57</v>
      </c>
      <c r="C11" s="24">
        <v>14</v>
      </c>
      <c r="D11" s="24">
        <v>14.1</v>
      </c>
      <c r="E11" s="24">
        <v>14</v>
      </c>
      <c r="F11" s="24">
        <v>14.2</v>
      </c>
      <c r="G11" s="24">
        <v>14.5</v>
      </c>
      <c r="H11" s="24">
        <v>14.7</v>
      </c>
      <c r="I11" s="24">
        <v>15.1</v>
      </c>
      <c r="J11" s="24">
        <v>15.4</v>
      </c>
      <c r="K11" s="24">
        <v>15.7</v>
      </c>
      <c r="L11" s="24">
        <v>16</v>
      </c>
      <c r="M11" s="24">
        <v>16.3</v>
      </c>
      <c r="N11" s="24">
        <v>16.5</v>
      </c>
    </row>
    <row r="12" spans="1:14" x14ac:dyDescent="0.25">
      <c r="A12" s="21">
        <v>0</v>
      </c>
      <c r="B12" s="22" t="s">
        <v>58</v>
      </c>
      <c r="C12" s="24">
        <v>16.5</v>
      </c>
      <c r="D12" s="24">
        <v>16.2</v>
      </c>
      <c r="E12" s="24">
        <v>16.399999999999999</v>
      </c>
      <c r="F12" s="24">
        <v>16.7</v>
      </c>
      <c r="G12" s="24">
        <v>16.899999999999999</v>
      </c>
      <c r="H12" s="24">
        <v>16.899999999999999</v>
      </c>
      <c r="I12" s="24">
        <v>17.399999999999999</v>
      </c>
      <c r="J12" s="24">
        <v>17.7</v>
      </c>
      <c r="K12" s="24">
        <v>17.8</v>
      </c>
      <c r="L12" s="24">
        <v>18.100000000000001</v>
      </c>
      <c r="M12" s="24">
        <v>18.5</v>
      </c>
      <c r="N12" s="24">
        <v>18.899999999999999</v>
      </c>
    </row>
    <row r="13" spans="1:14" x14ac:dyDescent="0.25">
      <c r="A13" s="21">
        <v>0</v>
      </c>
      <c r="B13" s="22" t="s">
        <v>59</v>
      </c>
      <c r="C13" s="24">
        <v>19.3</v>
      </c>
      <c r="D13" s="24">
        <v>19.5</v>
      </c>
      <c r="E13" s="24">
        <v>19.7</v>
      </c>
      <c r="F13" s="24">
        <v>20.3</v>
      </c>
      <c r="G13" s="24">
        <v>20.6</v>
      </c>
      <c r="H13" s="24">
        <v>20.9</v>
      </c>
      <c r="I13" s="24">
        <v>20.8</v>
      </c>
      <c r="J13" s="24">
        <v>20.3</v>
      </c>
      <c r="K13" s="24">
        <v>20</v>
      </c>
      <c r="L13" s="24">
        <v>19.899999999999999</v>
      </c>
      <c r="M13" s="24">
        <v>19.8</v>
      </c>
      <c r="N13" s="24">
        <v>19.399999999999999</v>
      </c>
    </row>
    <row r="14" spans="1:14" x14ac:dyDescent="0.25">
      <c r="A14" s="21">
        <v>0</v>
      </c>
      <c r="B14" s="22" t="s">
        <v>60</v>
      </c>
      <c r="C14" s="24">
        <v>19</v>
      </c>
      <c r="D14" s="24">
        <v>18.399999999999999</v>
      </c>
      <c r="E14" s="24">
        <v>18.3</v>
      </c>
      <c r="F14" s="24">
        <v>18.100000000000001</v>
      </c>
      <c r="G14" s="24">
        <v>17.7</v>
      </c>
      <c r="H14" s="24">
        <v>17.600000000000001</v>
      </c>
      <c r="I14" s="24">
        <v>17.7</v>
      </c>
      <c r="J14" s="24">
        <v>17.7</v>
      </c>
      <c r="K14" s="24">
        <v>17.5</v>
      </c>
      <c r="L14" s="24">
        <v>17.5</v>
      </c>
      <c r="M14" s="24">
        <v>17.399999999999999</v>
      </c>
      <c r="N14" s="24">
        <v>17.3</v>
      </c>
    </row>
    <row r="15" spans="1:14" x14ac:dyDescent="0.25">
      <c r="A15" s="21">
        <v>0</v>
      </c>
      <c r="B15" s="22" t="s">
        <v>61</v>
      </c>
      <c r="C15" s="24">
        <v>16.899999999999999</v>
      </c>
      <c r="D15" s="24">
        <v>16.899999999999999</v>
      </c>
      <c r="E15" s="24">
        <v>16.7</v>
      </c>
      <c r="F15" s="24">
        <v>16.7</v>
      </c>
      <c r="G15" s="24">
        <v>16.7</v>
      </c>
      <c r="H15" s="24">
        <v>16.7</v>
      </c>
      <c r="I15" s="24">
        <v>16.8</v>
      </c>
      <c r="J15" s="24">
        <v>16.600000000000001</v>
      </c>
      <c r="K15" s="24">
        <v>16.600000000000001</v>
      </c>
      <c r="L15" s="24">
        <v>16.7</v>
      </c>
      <c r="M15" s="24">
        <v>16.8</v>
      </c>
      <c r="N15" s="24">
        <v>16.899999999999999</v>
      </c>
    </row>
    <row r="16" spans="1:14" x14ac:dyDescent="0.25">
      <c r="A16" s="21">
        <v>0</v>
      </c>
      <c r="B16" s="22" t="s">
        <v>62</v>
      </c>
      <c r="C16" s="24">
        <v>16.8</v>
      </c>
      <c r="D16" s="24">
        <v>16.8</v>
      </c>
      <c r="E16" s="24">
        <v>16.8</v>
      </c>
      <c r="F16" s="24">
        <v>16.899999999999999</v>
      </c>
      <c r="G16" s="24">
        <v>16.899999999999999</v>
      </c>
      <c r="H16" s="24">
        <v>17</v>
      </c>
      <c r="I16" s="24">
        <v>17.2</v>
      </c>
      <c r="J16" s="24">
        <v>17.100000000000001</v>
      </c>
      <c r="K16" s="24">
        <v>17.2</v>
      </c>
      <c r="L16" s="24">
        <v>17.3</v>
      </c>
      <c r="M16" s="24">
        <v>17.3</v>
      </c>
      <c r="N16" s="24">
        <v>17.3</v>
      </c>
    </row>
    <row r="17" spans="1:14" x14ac:dyDescent="0.25">
      <c r="A17" s="21">
        <v>0</v>
      </c>
      <c r="B17" s="22" t="s">
        <v>63</v>
      </c>
      <c r="C17" s="24">
        <v>17.3</v>
      </c>
      <c r="D17" s="24">
        <v>17.2</v>
      </c>
      <c r="E17" s="24">
        <v>17.100000000000001</v>
      </c>
      <c r="F17" s="24">
        <v>17</v>
      </c>
      <c r="G17" s="24">
        <v>17</v>
      </c>
      <c r="H17" s="24">
        <v>17</v>
      </c>
      <c r="I17" s="24">
        <v>17.100000000000001</v>
      </c>
      <c r="J17" s="24">
        <v>17</v>
      </c>
      <c r="K17" s="24">
        <v>17.100000000000001</v>
      </c>
      <c r="L17" s="24">
        <v>17.2</v>
      </c>
      <c r="M17" s="24">
        <v>17.2</v>
      </c>
      <c r="N17" s="24">
        <v>17.3</v>
      </c>
    </row>
    <row r="18" spans="1:14" x14ac:dyDescent="0.25">
      <c r="A18" s="21">
        <v>0</v>
      </c>
      <c r="B18" s="22" t="s">
        <v>64</v>
      </c>
      <c r="C18" s="24">
        <v>17.3</v>
      </c>
      <c r="D18" s="24">
        <v>17.2</v>
      </c>
      <c r="E18" s="24">
        <v>17.3</v>
      </c>
      <c r="F18" s="24">
        <v>17.2</v>
      </c>
      <c r="G18" s="24">
        <v>17.3</v>
      </c>
      <c r="H18" s="24">
        <v>17.5</v>
      </c>
      <c r="I18" s="24">
        <v>17.7</v>
      </c>
      <c r="J18" s="24">
        <v>17.7</v>
      </c>
      <c r="K18" s="24">
        <v>17.7</v>
      </c>
      <c r="L18" s="24">
        <v>17.7</v>
      </c>
      <c r="M18" s="24">
        <v>18</v>
      </c>
      <c r="N18" s="24">
        <v>17.899999999999999</v>
      </c>
    </row>
    <row r="19" spans="1:14" x14ac:dyDescent="0.25">
      <c r="A19" s="21">
        <v>0</v>
      </c>
      <c r="B19" s="22" t="s">
        <v>65</v>
      </c>
      <c r="C19" s="24">
        <v>17.899999999999999</v>
      </c>
      <c r="D19" s="24">
        <v>17.899999999999999</v>
      </c>
      <c r="E19" s="24">
        <v>17.8</v>
      </c>
      <c r="F19" s="24">
        <v>17.899999999999999</v>
      </c>
      <c r="G19" s="24">
        <v>17.8</v>
      </c>
      <c r="H19" s="24">
        <v>17.7</v>
      </c>
      <c r="I19" s="24">
        <v>17.5</v>
      </c>
      <c r="J19" s="24">
        <v>17.399999999999999</v>
      </c>
      <c r="K19" s="24">
        <v>17.5</v>
      </c>
      <c r="L19" s="24">
        <v>17.600000000000001</v>
      </c>
      <c r="M19" s="24">
        <v>17.7</v>
      </c>
      <c r="N19" s="24">
        <v>17.7</v>
      </c>
    </row>
    <row r="20" spans="1:14" x14ac:dyDescent="0.25">
      <c r="A20" s="21">
        <v>0</v>
      </c>
      <c r="B20" s="22" t="s">
        <v>66</v>
      </c>
      <c r="C20" s="24">
        <v>17.5</v>
      </c>
      <c r="D20" s="24">
        <v>17.399999999999999</v>
      </c>
      <c r="E20" s="24">
        <v>17.3</v>
      </c>
      <c r="F20" s="24">
        <v>17.3</v>
      </c>
      <c r="G20" s="24">
        <v>17.399999999999999</v>
      </c>
      <c r="H20" s="24">
        <v>17.600000000000001</v>
      </c>
      <c r="I20" s="24">
        <v>17.3</v>
      </c>
      <c r="J20" s="24">
        <v>17.2</v>
      </c>
      <c r="K20" s="24">
        <v>17.3</v>
      </c>
      <c r="L20" s="24">
        <v>17.399999999999999</v>
      </c>
      <c r="M20" s="24">
        <v>17.3</v>
      </c>
      <c r="N20" s="24">
        <v>17.3</v>
      </c>
    </row>
    <row r="21" spans="1:14" x14ac:dyDescent="0.25">
      <c r="A21" s="21">
        <v>0</v>
      </c>
      <c r="B21" s="22" t="s">
        <v>67</v>
      </c>
      <c r="C21" s="24">
        <v>17.3</v>
      </c>
      <c r="D21" s="24">
        <v>17.100000000000001</v>
      </c>
      <c r="E21" s="24">
        <v>17.100000000000001</v>
      </c>
      <c r="F21" s="24">
        <v>17.100000000000001</v>
      </c>
      <c r="G21" s="24">
        <v>17.2</v>
      </c>
      <c r="H21" s="24">
        <v>17.100000000000001</v>
      </c>
      <c r="I21" s="24">
        <v>17.100000000000001</v>
      </c>
      <c r="J21" s="24">
        <v>17.100000000000001</v>
      </c>
      <c r="K21" s="24">
        <v>17.3</v>
      </c>
      <c r="L21" s="24">
        <v>17.2</v>
      </c>
      <c r="M21" s="24">
        <v>17.2</v>
      </c>
      <c r="N21" s="24">
        <v>17.100000000000001</v>
      </c>
    </row>
    <row r="22" spans="1:14" x14ac:dyDescent="0.25">
      <c r="A22" s="21">
        <v>0</v>
      </c>
      <c r="B22" s="22" t="s">
        <v>68</v>
      </c>
      <c r="C22" s="24">
        <v>17.100000000000001</v>
      </c>
      <c r="D22" s="24">
        <v>17.100000000000001</v>
      </c>
      <c r="E22" s="24">
        <v>17</v>
      </c>
      <c r="F22" s="24">
        <v>16.899999999999999</v>
      </c>
      <c r="G22" s="24">
        <v>17</v>
      </c>
      <c r="H22" s="24">
        <v>17.100000000000001</v>
      </c>
      <c r="I22" s="24">
        <v>17.3</v>
      </c>
      <c r="J22" s="24">
        <v>17.3</v>
      </c>
      <c r="K22" s="24">
        <v>17.3</v>
      </c>
      <c r="L22" s="24">
        <v>17.3</v>
      </c>
      <c r="M22" s="24">
        <v>17.3</v>
      </c>
      <c r="N22" s="24">
        <v>17.2</v>
      </c>
    </row>
    <row r="23" spans="1:14" x14ac:dyDescent="0.25">
      <c r="A23" s="21">
        <v>0</v>
      </c>
      <c r="B23" s="22" t="s">
        <v>69</v>
      </c>
      <c r="C23" s="24">
        <v>17.100000000000001</v>
      </c>
      <c r="D23" s="24">
        <v>17</v>
      </c>
      <c r="E23" s="24">
        <v>16.899999999999999</v>
      </c>
      <c r="F23" s="24">
        <v>17</v>
      </c>
      <c r="G23" s="24">
        <v>16.899999999999999</v>
      </c>
      <c r="H23" s="24">
        <v>16.8</v>
      </c>
      <c r="I23" s="24">
        <v>16.600000000000001</v>
      </c>
      <c r="J23" s="24">
        <v>16.5</v>
      </c>
      <c r="K23" s="24">
        <v>16.600000000000001</v>
      </c>
      <c r="L23" s="24">
        <v>16.5</v>
      </c>
      <c r="M23" s="24">
        <v>16.399999999999999</v>
      </c>
      <c r="N23" s="24">
        <v>16.100000000000001</v>
      </c>
    </row>
    <row r="24" spans="1:14" x14ac:dyDescent="0.25">
      <c r="A24" s="21">
        <v>0</v>
      </c>
      <c r="B24" s="22" t="s">
        <v>70</v>
      </c>
      <c r="C24" s="24">
        <v>15.9</v>
      </c>
      <c r="D24" s="24">
        <v>15.7</v>
      </c>
      <c r="E24" s="24">
        <v>15.6</v>
      </c>
      <c r="F24" s="24">
        <v>15.5</v>
      </c>
      <c r="G24" s="24">
        <v>15.3</v>
      </c>
      <c r="H24" s="24">
        <v>15.1</v>
      </c>
      <c r="I24" s="24">
        <v>15.1</v>
      </c>
      <c r="J24" s="24">
        <v>15.1</v>
      </c>
      <c r="K24" s="24">
        <v>15</v>
      </c>
      <c r="L24" s="24">
        <v>14.9</v>
      </c>
      <c r="M24" s="24">
        <v>14.7</v>
      </c>
      <c r="N24" s="24">
        <v>14.6</v>
      </c>
    </row>
    <row r="25" spans="1:14" x14ac:dyDescent="0.25">
      <c r="A25" s="21">
        <v>0</v>
      </c>
      <c r="B25" s="22" t="s">
        <v>71</v>
      </c>
      <c r="C25" s="24">
        <v>14.3</v>
      </c>
      <c r="D25" s="24">
        <v>14.1</v>
      </c>
      <c r="E25" s="24">
        <v>14</v>
      </c>
      <c r="F25" s="24">
        <v>13.9</v>
      </c>
      <c r="G25" s="24">
        <v>13.7</v>
      </c>
      <c r="H25" s="24">
        <v>13.6</v>
      </c>
      <c r="I25" s="24">
        <v>13.6</v>
      </c>
      <c r="J25" s="24">
        <v>13.5</v>
      </c>
      <c r="K25" s="24">
        <v>13.4</v>
      </c>
      <c r="L25" s="24">
        <v>13.3</v>
      </c>
      <c r="M25" s="24">
        <v>13.2</v>
      </c>
      <c r="N25" s="24">
        <v>13.1</v>
      </c>
    </row>
    <row r="26" spans="1:14" x14ac:dyDescent="0.25">
      <c r="A26" s="21">
        <v>0</v>
      </c>
      <c r="B26" s="22" t="s">
        <v>72</v>
      </c>
      <c r="C26" s="24">
        <v>12.9</v>
      </c>
      <c r="D26" s="24">
        <v>12.7</v>
      </c>
      <c r="E26" s="24">
        <v>12.6</v>
      </c>
      <c r="F26" s="24">
        <v>12.6</v>
      </c>
      <c r="G26" s="24">
        <v>12.6</v>
      </c>
      <c r="H26" s="24">
        <v>12.7</v>
      </c>
      <c r="I26" s="24">
        <v>13.1</v>
      </c>
      <c r="J26" s="24">
        <v>13.2</v>
      </c>
      <c r="K26" s="24">
        <v>13.2</v>
      </c>
      <c r="L26" s="24">
        <v>13.2</v>
      </c>
      <c r="M26" s="24">
        <v>13.2</v>
      </c>
      <c r="N26" s="24">
        <v>13.2</v>
      </c>
    </row>
    <row r="27" spans="1:14" x14ac:dyDescent="0.25">
      <c r="A27" s="21">
        <v>0</v>
      </c>
      <c r="B27" s="22" t="s">
        <v>73</v>
      </c>
      <c r="C27" s="24">
        <v>13.2</v>
      </c>
      <c r="D27" s="24">
        <v>13.3</v>
      </c>
      <c r="E27" s="24">
        <v>13.3</v>
      </c>
      <c r="F27" s="24">
        <v>13.3</v>
      </c>
      <c r="G27" s="24">
        <v>13.3</v>
      </c>
      <c r="H27" s="24">
        <v>13.4</v>
      </c>
      <c r="I27" s="24">
        <v>13.4</v>
      </c>
      <c r="J27" s="24">
        <v>13.4</v>
      </c>
      <c r="K27" s="24">
        <v>13.6</v>
      </c>
      <c r="L27" s="24">
        <v>13.5</v>
      </c>
      <c r="M27" s="24">
        <v>13.5</v>
      </c>
      <c r="N27" s="24">
        <v>13.4</v>
      </c>
    </row>
    <row r="28" spans="1:14" x14ac:dyDescent="0.25">
      <c r="A28" s="21">
        <v>0</v>
      </c>
      <c r="B28" s="22" t="s">
        <v>74</v>
      </c>
      <c r="C28" s="24">
        <v>13.6</v>
      </c>
      <c r="D28" s="24">
        <v>13.7</v>
      </c>
      <c r="E28" s="24">
        <v>13.7</v>
      </c>
      <c r="F28" s="24">
        <v>13.8</v>
      </c>
      <c r="G28" s="24">
        <v>13.8</v>
      </c>
      <c r="H28" s="24">
        <v>13.7</v>
      </c>
      <c r="I28" s="24">
        <v>13.7</v>
      </c>
      <c r="J28" s="24">
        <v>13.7</v>
      </c>
      <c r="K28" s="24">
        <v>13.7</v>
      </c>
      <c r="L28" s="24">
        <v>13.7</v>
      </c>
      <c r="M28" s="24">
        <v>13.8</v>
      </c>
      <c r="N28" s="24">
        <v>13.8</v>
      </c>
    </row>
    <row r="29" spans="1:14" x14ac:dyDescent="0.25">
      <c r="A29" s="21">
        <v>0</v>
      </c>
      <c r="B29" s="22" t="s">
        <v>75</v>
      </c>
      <c r="C29" s="24">
        <v>13.8</v>
      </c>
      <c r="D29" s="24">
        <v>13.8</v>
      </c>
      <c r="E29" s="24">
        <v>13.7</v>
      </c>
      <c r="F29" s="24">
        <v>13.7</v>
      </c>
      <c r="G29" s="24">
        <v>13.7</v>
      </c>
      <c r="H29" s="24">
        <v>13.8</v>
      </c>
      <c r="I29" s="24">
        <v>13.9</v>
      </c>
      <c r="J29" s="24">
        <v>14</v>
      </c>
      <c r="K29" s="24">
        <v>14</v>
      </c>
      <c r="L29" s="24">
        <v>14</v>
      </c>
      <c r="M29" s="24">
        <v>14</v>
      </c>
      <c r="N29" s="24">
        <v>14</v>
      </c>
    </row>
    <row r="30" spans="1:14" x14ac:dyDescent="0.25">
      <c r="A30" s="21">
        <v>0</v>
      </c>
      <c r="B30" s="22" t="s">
        <v>76</v>
      </c>
      <c r="C30" s="24">
        <v>14.1</v>
      </c>
      <c r="D30" s="24">
        <v>14.1</v>
      </c>
      <c r="E30" s="24">
        <v>14.2</v>
      </c>
      <c r="F30" s="24">
        <v>14.3</v>
      </c>
      <c r="G30" s="24">
        <v>14.4</v>
      </c>
      <c r="H30" s="24">
        <v>14.4</v>
      </c>
      <c r="I30" s="24">
        <v>14.5</v>
      </c>
      <c r="J30" s="24">
        <v>14.5</v>
      </c>
      <c r="K30" s="24">
        <v>14.6</v>
      </c>
      <c r="L30" s="24">
        <v>14.6</v>
      </c>
      <c r="M30" s="24">
        <v>14.5</v>
      </c>
      <c r="N30" s="24">
        <v>14.4</v>
      </c>
    </row>
    <row r="31" spans="1:14" x14ac:dyDescent="0.25">
      <c r="A31" s="21">
        <v>0</v>
      </c>
      <c r="B31" s="22" t="s">
        <v>77</v>
      </c>
      <c r="C31" s="24">
        <v>14.2</v>
      </c>
      <c r="D31" s="24">
        <v>14.1</v>
      </c>
      <c r="E31" s="24">
        <v>14.1</v>
      </c>
      <c r="F31" s="24">
        <v>14.2</v>
      </c>
      <c r="G31" s="24">
        <v>14.1</v>
      </c>
      <c r="H31" s="24">
        <v>14.1</v>
      </c>
      <c r="I31" s="24">
        <v>14.1</v>
      </c>
      <c r="J31" s="24">
        <v>14.1</v>
      </c>
      <c r="K31" s="24">
        <v>14.1</v>
      </c>
      <c r="L31" s="24">
        <v>14</v>
      </c>
      <c r="M31" s="24">
        <v>14</v>
      </c>
      <c r="N31" s="24">
        <v>14</v>
      </c>
    </row>
    <row r="32" spans="1:14" x14ac:dyDescent="0.25">
      <c r="A32" s="21">
        <v>0</v>
      </c>
      <c r="B32" s="22" t="s">
        <v>78</v>
      </c>
      <c r="C32" s="24">
        <v>14</v>
      </c>
      <c r="D32" s="24">
        <v>13.9</v>
      </c>
      <c r="E32" s="24">
        <v>13.9</v>
      </c>
      <c r="F32" s="24">
        <v>13.8</v>
      </c>
      <c r="G32" s="24">
        <v>13.8</v>
      </c>
      <c r="H32" s="24">
        <v>13.8</v>
      </c>
      <c r="I32" s="24">
        <v>13.8</v>
      </c>
      <c r="J32" s="24">
        <v>13.8</v>
      </c>
      <c r="K32" s="24">
        <v>14.1</v>
      </c>
      <c r="L32" s="24">
        <v>14</v>
      </c>
      <c r="M32" s="24">
        <v>14</v>
      </c>
      <c r="N32" s="24">
        <v>14</v>
      </c>
    </row>
    <row r="33" spans="1:14" x14ac:dyDescent="0.25">
      <c r="A33" s="21">
        <v>0</v>
      </c>
      <c r="B33" s="22" t="s">
        <v>79</v>
      </c>
      <c r="C33" s="24">
        <v>13.9</v>
      </c>
      <c r="D33" s="24">
        <v>14</v>
      </c>
      <c r="E33" s="24">
        <v>14</v>
      </c>
      <c r="F33" s="24">
        <v>14</v>
      </c>
      <c r="G33" s="24">
        <v>14</v>
      </c>
      <c r="H33" s="24">
        <v>14.1</v>
      </c>
      <c r="I33" s="24">
        <v>14</v>
      </c>
      <c r="J33" s="24">
        <v>14</v>
      </c>
      <c r="K33" s="24">
        <v>14</v>
      </c>
      <c r="L33" s="24">
        <v>14</v>
      </c>
      <c r="M33" s="24">
        <v>14</v>
      </c>
      <c r="N33" s="24">
        <v>14.1</v>
      </c>
    </row>
    <row r="34" spans="1:14" x14ac:dyDescent="0.25">
      <c r="A34" s="21">
        <v>0</v>
      </c>
      <c r="B34" s="22" t="s">
        <v>80</v>
      </c>
      <c r="C34" s="24">
        <v>14.1</v>
      </c>
      <c r="D34" s="24">
        <v>14.1</v>
      </c>
      <c r="E34" s="24">
        <v>14.2</v>
      </c>
      <c r="F34" s="24">
        <v>14.3</v>
      </c>
      <c r="G34" s="24">
        <v>14.4</v>
      </c>
      <c r="H34" s="24">
        <v>14.7</v>
      </c>
      <c r="I34" s="24">
        <v>14.7</v>
      </c>
      <c r="J34" s="24">
        <v>14.9</v>
      </c>
      <c r="K34" s="24">
        <v>15.1</v>
      </c>
      <c r="L34" s="24">
        <v>15.3</v>
      </c>
      <c r="M34" s="24">
        <v>15.4</v>
      </c>
      <c r="N34" s="24">
        <v>15.5</v>
      </c>
    </row>
    <row r="35" spans="1:14" x14ac:dyDescent="0.25">
      <c r="A35" s="21">
        <v>0</v>
      </c>
      <c r="B35" s="22" t="s">
        <v>81</v>
      </c>
      <c r="C35" s="24">
        <v>15.7</v>
      </c>
      <c r="D35" s="24">
        <v>15.8</v>
      </c>
      <c r="E35" s="24">
        <v>16</v>
      </c>
      <c r="F35" s="24">
        <v>16.100000000000001</v>
      </c>
      <c r="G35" s="24">
        <v>16.3</v>
      </c>
      <c r="H35" s="24">
        <v>16.3</v>
      </c>
      <c r="I35" s="24">
        <v>16.399999999999999</v>
      </c>
      <c r="J35" s="24">
        <v>16.5</v>
      </c>
      <c r="K35" s="24">
        <v>16.5</v>
      </c>
      <c r="L35" s="24">
        <v>16.7</v>
      </c>
      <c r="M35" s="24">
        <v>16.8</v>
      </c>
      <c r="N35" s="24">
        <v>16.899999999999999</v>
      </c>
    </row>
    <row r="36" spans="1:14" x14ac:dyDescent="0.25">
      <c r="A36" s="21">
        <v>0</v>
      </c>
      <c r="B36" s="22" t="s">
        <v>82</v>
      </c>
      <c r="C36" s="24">
        <v>16.899999999999999</v>
      </c>
      <c r="D36" s="24">
        <v>16.899999999999999</v>
      </c>
      <c r="E36" s="24">
        <v>17.2</v>
      </c>
      <c r="F36" s="24">
        <v>17.399999999999999</v>
      </c>
      <c r="G36" s="24">
        <v>17.5</v>
      </c>
      <c r="H36" s="24">
        <v>17.5</v>
      </c>
      <c r="I36" s="24">
        <v>17.399999999999999</v>
      </c>
      <c r="J36" s="24">
        <v>17.3</v>
      </c>
      <c r="K36" s="24">
        <v>17.399999999999999</v>
      </c>
      <c r="L36" s="24">
        <v>17.399999999999999</v>
      </c>
      <c r="M36" s="24">
        <v>17.399999999999999</v>
      </c>
      <c r="N36" s="24">
        <v>17.399999999999999</v>
      </c>
    </row>
    <row r="37" spans="1:14" x14ac:dyDescent="0.25">
      <c r="A37" s="21">
        <v>0</v>
      </c>
      <c r="B37" s="22" t="s">
        <v>83</v>
      </c>
      <c r="C37" s="24">
        <v>17.399999999999999</v>
      </c>
      <c r="D37" s="24">
        <v>17.399999999999999</v>
      </c>
      <c r="E37" s="24">
        <v>17.399999999999999</v>
      </c>
      <c r="F37" s="24">
        <v>17.5</v>
      </c>
      <c r="G37" s="24">
        <v>17.5</v>
      </c>
      <c r="H37" s="24">
        <v>17.600000000000001</v>
      </c>
      <c r="I37" s="24">
        <v>17.7</v>
      </c>
      <c r="J37" s="24">
        <v>17.7</v>
      </c>
      <c r="K37" s="24">
        <v>17.7</v>
      </c>
      <c r="L37" s="24">
        <v>17.7</v>
      </c>
      <c r="M37" s="24">
        <v>17.7</v>
      </c>
      <c r="N37" s="24">
        <v>17.8</v>
      </c>
    </row>
    <row r="38" spans="1:14" x14ac:dyDescent="0.25">
      <c r="A38" s="21">
        <v>0</v>
      </c>
      <c r="B38" s="22" t="s">
        <v>84</v>
      </c>
      <c r="C38" s="24">
        <v>17.8</v>
      </c>
      <c r="D38" s="24">
        <v>17.8</v>
      </c>
      <c r="E38" s="24">
        <v>17.8</v>
      </c>
      <c r="F38" s="24">
        <v>17.8</v>
      </c>
      <c r="G38" s="24">
        <v>17.899999999999999</v>
      </c>
      <c r="H38" s="24">
        <v>18.100000000000001</v>
      </c>
      <c r="I38" s="24">
        <v>18.100000000000001</v>
      </c>
      <c r="J38" s="24">
        <v>18.100000000000001</v>
      </c>
      <c r="K38" s="24">
        <v>18.100000000000001</v>
      </c>
      <c r="L38" s="24">
        <v>18.100000000000001</v>
      </c>
      <c r="M38" s="24">
        <v>18.100000000000001</v>
      </c>
      <c r="N38" s="24">
        <v>18.2</v>
      </c>
    </row>
    <row r="39" spans="1:14" x14ac:dyDescent="0.25">
      <c r="A39" s="21">
        <v>0</v>
      </c>
      <c r="B39" s="22" t="s">
        <v>85</v>
      </c>
      <c r="C39" s="24">
        <v>18.2</v>
      </c>
      <c r="D39" s="24">
        <v>18.100000000000001</v>
      </c>
      <c r="E39" s="24">
        <v>18.3</v>
      </c>
      <c r="F39" s="24">
        <v>18.399999999999999</v>
      </c>
      <c r="G39" s="24">
        <v>18.5</v>
      </c>
      <c r="H39" s="24">
        <v>18.7</v>
      </c>
      <c r="I39" s="24">
        <v>19.8</v>
      </c>
      <c r="J39" s="24">
        <v>20.2</v>
      </c>
      <c r="K39" s="24">
        <v>20.399999999999999</v>
      </c>
      <c r="L39" s="24">
        <v>20.8</v>
      </c>
      <c r="M39" s="24">
        <v>21.3</v>
      </c>
      <c r="N39" s="24">
        <v>21.5</v>
      </c>
    </row>
    <row r="40" spans="1:14" x14ac:dyDescent="0.25">
      <c r="A40" s="21">
        <v>0</v>
      </c>
      <c r="B40" s="22" t="s">
        <v>86</v>
      </c>
      <c r="C40" s="24">
        <v>21.5</v>
      </c>
      <c r="D40" s="24">
        <v>21.5</v>
      </c>
      <c r="E40" s="24">
        <v>21.9</v>
      </c>
      <c r="F40" s="24">
        <v>21.9</v>
      </c>
      <c r="G40" s="24">
        <v>21.9</v>
      </c>
      <c r="H40" s="24">
        <v>22</v>
      </c>
      <c r="I40" s="24">
        <v>22.2</v>
      </c>
      <c r="J40" s="24">
        <v>22.5</v>
      </c>
      <c r="K40" s="24">
        <v>23</v>
      </c>
      <c r="L40" s="24">
        <v>23</v>
      </c>
      <c r="M40" s="24">
        <v>23.1</v>
      </c>
      <c r="N40" s="24">
        <v>23.4</v>
      </c>
    </row>
    <row r="41" spans="1:14" x14ac:dyDescent="0.25">
      <c r="A41" s="21">
        <v>0</v>
      </c>
      <c r="B41" s="22" t="s">
        <v>87</v>
      </c>
      <c r="C41" s="24">
        <v>23.7</v>
      </c>
      <c r="D41" s="24">
        <v>23.5</v>
      </c>
      <c r="E41" s="24">
        <v>23.4</v>
      </c>
      <c r="F41" s="24">
        <v>23.8</v>
      </c>
      <c r="G41" s="24">
        <v>23.9</v>
      </c>
      <c r="H41" s="24">
        <v>24.1</v>
      </c>
      <c r="I41" s="24">
        <v>24.4</v>
      </c>
      <c r="J41" s="24">
        <v>24.5</v>
      </c>
      <c r="K41" s="24">
        <v>24.5</v>
      </c>
      <c r="L41" s="24">
        <v>24.4</v>
      </c>
      <c r="M41" s="24">
        <v>24.2</v>
      </c>
      <c r="N41" s="24">
        <v>24.1</v>
      </c>
    </row>
    <row r="42" spans="1:14" x14ac:dyDescent="0.25">
      <c r="A42" s="21">
        <v>0</v>
      </c>
      <c r="B42" s="22" t="s">
        <v>88</v>
      </c>
      <c r="C42" s="24">
        <v>24</v>
      </c>
      <c r="D42" s="24">
        <v>23.8</v>
      </c>
      <c r="E42" s="24">
        <v>23.8</v>
      </c>
      <c r="F42" s="24">
        <v>23.9</v>
      </c>
      <c r="G42" s="24">
        <v>23.8</v>
      </c>
      <c r="H42" s="24">
        <v>23.9</v>
      </c>
      <c r="I42" s="24">
        <v>23.7</v>
      </c>
      <c r="J42" s="24">
        <v>23.8</v>
      </c>
      <c r="K42" s="24">
        <v>23.9</v>
      </c>
      <c r="L42" s="24">
        <v>23.7</v>
      </c>
      <c r="M42" s="24">
        <v>23.8</v>
      </c>
      <c r="N42" s="24">
        <v>23.6</v>
      </c>
    </row>
    <row r="43" spans="1:14" x14ac:dyDescent="0.25">
      <c r="A43" s="21">
        <v>0</v>
      </c>
      <c r="B43" s="22" t="s">
        <v>89</v>
      </c>
      <c r="C43" s="24">
        <v>23.5</v>
      </c>
      <c r="D43" s="24">
        <v>23.5</v>
      </c>
      <c r="E43" s="24">
        <v>23.6</v>
      </c>
      <c r="F43" s="24">
        <v>23.6</v>
      </c>
      <c r="G43" s="24">
        <v>23.7</v>
      </c>
      <c r="H43" s="24">
        <v>23.8</v>
      </c>
      <c r="I43" s="24">
        <v>24.1</v>
      </c>
      <c r="J43" s="24">
        <v>24.3</v>
      </c>
      <c r="K43" s="24">
        <v>24.4</v>
      </c>
      <c r="L43" s="24">
        <v>24.6</v>
      </c>
      <c r="M43" s="24">
        <v>24.7</v>
      </c>
      <c r="N43" s="24">
        <v>25</v>
      </c>
    </row>
    <row r="44" spans="1:14" x14ac:dyDescent="0.25">
      <c r="A44" s="21">
        <v>0</v>
      </c>
      <c r="B44" s="22" t="s">
        <v>90</v>
      </c>
      <c r="C44" s="24">
        <v>25.4</v>
      </c>
      <c r="D44" s="24">
        <v>25.7</v>
      </c>
      <c r="E44" s="24">
        <v>25.8</v>
      </c>
      <c r="F44" s="24">
        <v>25.8</v>
      </c>
      <c r="G44" s="24">
        <v>25.9</v>
      </c>
      <c r="H44" s="24">
        <v>25.9</v>
      </c>
      <c r="I44" s="24">
        <v>25.9</v>
      </c>
      <c r="J44" s="24">
        <v>25.9</v>
      </c>
      <c r="K44" s="24">
        <v>26.1</v>
      </c>
      <c r="L44" s="24">
        <v>26.2</v>
      </c>
      <c r="M44" s="24">
        <v>26.4</v>
      </c>
      <c r="N44" s="24">
        <v>26.5</v>
      </c>
    </row>
    <row r="45" spans="1:14" x14ac:dyDescent="0.25">
      <c r="A45" s="21">
        <v>0</v>
      </c>
      <c r="B45" s="22" t="s">
        <v>91</v>
      </c>
      <c r="C45" s="24">
        <v>26.5</v>
      </c>
      <c r="D45" s="24">
        <v>26.3</v>
      </c>
      <c r="E45" s="24">
        <v>26.3</v>
      </c>
      <c r="F45" s="24">
        <v>26.4</v>
      </c>
      <c r="G45" s="24">
        <v>26.4</v>
      </c>
      <c r="H45" s="24">
        <v>26.5</v>
      </c>
      <c r="I45" s="24">
        <v>26.7</v>
      </c>
      <c r="J45" s="24">
        <v>26.7</v>
      </c>
      <c r="K45" s="24">
        <v>26.7</v>
      </c>
      <c r="L45" s="24">
        <v>26.7</v>
      </c>
      <c r="M45" s="24">
        <v>26.7</v>
      </c>
      <c r="N45" s="24">
        <v>26.7</v>
      </c>
    </row>
    <row r="46" spans="1:14" x14ac:dyDescent="0.25">
      <c r="A46" s="21">
        <v>0</v>
      </c>
      <c r="B46" s="22" t="s">
        <v>92</v>
      </c>
      <c r="C46" s="24">
        <v>26.6</v>
      </c>
      <c r="D46" s="24">
        <v>26.5</v>
      </c>
      <c r="E46" s="24">
        <v>26.6</v>
      </c>
      <c r="F46" s="24">
        <v>26.6</v>
      </c>
      <c r="G46" s="24">
        <v>26.7</v>
      </c>
      <c r="H46" s="24">
        <v>26.8</v>
      </c>
      <c r="I46" s="24">
        <v>26.8</v>
      </c>
      <c r="J46" s="24">
        <v>26.9</v>
      </c>
      <c r="K46" s="24">
        <v>26.9</v>
      </c>
      <c r="L46" s="24">
        <v>27</v>
      </c>
      <c r="M46" s="24">
        <v>26.9</v>
      </c>
      <c r="N46" s="24">
        <v>26.9</v>
      </c>
    </row>
    <row r="47" spans="1:14" x14ac:dyDescent="0.25">
      <c r="A47" s="21">
        <v>0</v>
      </c>
      <c r="B47" s="22" t="s">
        <v>93</v>
      </c>
      <c r="C47" s="24">
        <v>26.9</v>
      </c>
      <c r="D47" s="24">
        <v>26.9</v>
      </c>
      <c r="E47" s="24">
        <v>26.9</v>
      </c>
      <c r="F47" s="24">
        <v>26.8</v>
      </c>
      <c r="G47" s="24">
        <v>26.9</v>
      </c>
      <c r="H47" s="24">
        <v>26.9</v>
      </c>
      <c r="I47" s="24">
        <v>26.9</v>
      </c>
      <c r="J47" s="24">
        <v>26.9</v>
      </c>
      <c r="K47" s="24">
        <v>26.8</v>
      </c>
      <c r="L47" s="24">
        <v>26.8</v>
      </c>
      <c r="M47" s="24">
        <v>26.8</v>
      </c>
      <c r="N47" s="24">
        <v>26.7</v>
      </c>
    </row>
    <row r="48" spans="1:14" x14ac:dyDescent="0.25">
      <c r="A48" s="21">
        <v>0</v>
      </c>
      <c r="B48" s="22" t="s">
        <v>94</v>
      </c>
      <c r="C48" s="24">
        <v>26.7</v>
      </c>
      <c r="D48" s="24">
        <v>26.7</v>
      </c>
      <c r="E48" s="24">
        <v>26.7</v>
      </c>
      <c r="F48" s="24">
        <v>26.7</v>
      </c>
      <c r="G48" s="24">
        <v>26.7</v>
      </c>
      <c r="H48" s="24">
        <v>26.7</v>
      </c>
      <c r="I48" s="24">
        <v>26.8</v>
      </c>
      <c r="J48" s="24">
        <v>26.8</v>
      </c>
      <c r="K48" s="24">
        <v>26.9</v>
      </c>
      <c r="L48" s="24">
        <v>26.9</v>
      </c>
      <c r="M48" s="24">
        <v>26.9</v>
      </c>
      <c r="N48" s="24">
        <v>26.8</v>
      </c>
    </row>
    <row r="49" spans="1:14" x14ac:dyDescent="0.25">
      <c r="A49" s="21">
        <v>0</v>
      </c>
      <c r="B49" s="22" t="s">
        <v>95</v>
      </c>
      <c r="C49" s="24">
        <v>26.8</v>
      </c>
      <c r="D49" s="24">
        <v>26.8</v>
      </c>
      <c r="E49" s="24">
        <v>26.8</v>
      </c>
      <c r="F49" s="24">
        <v>26.9</v>
      </c>
      <c r="G49" s="24">
        <v>27</v>
      </c>
      <c r="H49" s="24">
        <v>27.2</v>
      </c>
      <c r="I49" s="24">
        <v>27.4</v>
      </c>
      <c r="J49" s="24">
        <v>27.3</v>
      </c>
      <c r="K49" s="24">
        <v>27.4</v>
      </c>
      <c r="L49" s="24">
        <v>27.5</v>
      </c>
      <c r="M49" s="24">
        <v>27.5</v>
      </c>
      <c r="N49" s="24">
        <v>27.6</v>
      </c>
    </row>
    <row r="50" spans="1:14" x14ac:dyDescent="0.25">
      <c r="A50" s="21">
        <v>0</v>
      </c>
      <c r="B50" s="22" t="s">
        <v>96</v>
      </c>
      <c r="C50" s="24">
        <v>27.6</v>
      </c>
      <c r="D50" s="24">
        <v>27.7</v>
      </c>
      <c r="E50" s="24">
        <v>27.8</v>
      </c>
      <c r="F50" s="24">
        <v>27.9</v>
      </c>
      <c r="G50" s="24">
        <v>28</v>
      </c>
      <c r="H50" s="24">
        <v>28.1</v>
      </c>
      <c r="I50" s="24">
        <v>28.3</v>
      </c>
      <c r="J50" s="24">
        <v>28.3</v>
      </c>
      <c r="K50" s="24">
        <v>28.3</v>
      </c>
      <c r="L50" s="24">
        <v>28.3</v>
      </c>
      <c r="M50" s="24">
        <v>28.4</v>
      </c>
      <c r="N50" s="24">
        <v>28.4</v>
      </c>
    </row>
    <row r="51" spans="1:14" x14ac:dyDescent="0.25">
      <c r="A51" s="21">
        <v>0</v>
      </c>
      <c r="B51" s="22" t="s">
        <v>97</v>
      </c>
      <c r="C51" s="24">
        <v>28.6</v>
      </c>
      <c r="D51" s="24">
        <v>28.6</v>
      </c>
      <c r="E51" s="24">
        <v>28.8</v>
      </c>
      <c r="F51" s="24">
        <v>28.9</v>
      </c>
      <c r="G51" s="24">
        <v>28.9</v>
      </c>
      <c r="H51" s="24">
        <v>28.9</v>
      </c>
      <c r="I51" s="24">
        <v>29</v>
      </c>
      <c r="J51" s="24">
        <v>28.9</v>
      </c>
      <c r="K51" s="24">
        <v>28.9</v>
      </c>
      <c r="L51" s="24">
        <v>28.9</v>
      </c>
      <c r="M51" s="24">
        <v>29</v>
      </c>
      <c r="N51" s="24">
        <v>28.9</v>
      </c>
    </row>
    <row r="52" spans="1:14" x14ac:dyDescent="0.25">
      <c r="A52" s="21">
        <v>0</v>
      </c>
      <c r="B52" s="22" t="s">
        <v>98</v>
      </c>
      <c r="C52" s="24">
        <v>29</v>
      </c>
      <c r="D52" s="24">
        <v>28.9</v>
      </c>
      <c r="E52" s="24">
        <v>28.9</v>
      </c>
      <c r="F52" s="24">
        <v>29</v>
      </c>
      <c r="G52" s="24">
        <v>29</v>
      </c>
      <c r="H52" s="24">
        <v>29.1</v>
      </c>
      <c r="I52" s="24">
        <v>29.2</v>
      </c>
      <c r="J52" s="24">
        <v>29.2</v>
      </c>
      <c r="K52" s="24">
        <v>29.3</v>
      </c>
      <c r="L52" s="24">
        <v>29.4</v>
      </c>
      <c r="M52" s="24">
        <v>29.4</v>
      </c>
      <c r="N52" s="24">
        <v>29.4</v>
      </c>
    </row>
    <row r="53" spans="1:14" x14ac:dyDescent="0.25">
      <c r="A53" s="21">
        <v>0</v>
      </c>
      <c r="B53" s="22" t="s">
        <v>99</v>
      </c>
      <c r="C53" s="24">
        <v>29.3</v>
      </c>
      <c r="D53" s="24">
        <v>29.4</v>
      </c>
      <c r="E53" s="24">
        <v>29.4</v>
      </c>
      <c r="F53" s="24">
        <v>29.5</v>
      </c>
      <c r="G53" s="24">
        <v>29.5</v>
      </c>
      <c r="H53" s="24">
        <v>29.6</v>
      </c>
      <c r="I53" s="24">
        <v>29.6</v>
      </c>
      <c r="J53" s="24">
        <v>29.6</v>
      </c>
      <c r="K53" s="24">
        <v>29.6</v>
      </c>
      <c r="L53" s="24">
        <v>29.8</v>
      </c>
      <c r="M53" s="24">
        <v>29.8</v>
      </c>
      <c r="N53" s="24">
        <v>29.8</v>
      </c>
    </row>
    <row r="54" spans="1:14" x14ac:dyDescent="0.25">
      <c r="A54" s="21">
        <v>0</v>
      </c>
      <c r="B54" s="22" t="s">
        <v>100</v>
      </c>
      <c r="C54" s="24">
        <v>29.8</v>
      </c>
      <c r="D54" s="24">
        <v>29.8</v>
      </c>
      <c r="E54" s="24">
        <v>29.8</v>
      </c>
      <c r="F54" s="24">
        <v>29.8</v>
      </c>
      <c r="G54" s="24">
        <v>29.8</v>
      </c>
      <c r="H54" s="24">
        <v>29.8</v>
      </c>
      <c r="I54" s="24">
        <v>30</v>
      </c>
      <c r="J54" s="24">
        <v>29.9</v>
      </c>
      <c r="K54" s="24">
        <v>30</v>
      </c>
      <c r="L54" s="24">
        <v>30</v>
      </c>
      <c r="M54" s="24">
        <v>30</v>
      </c>
      <c r="N54" s="24">
        <v>30</v>
      </c>
    </row>
    <row r="55" spans="1:14" x14ac:dyDescent="0.25">
      <c r="A55" s="21">
        <v>0</v>
      </c>
      <c r="B55" s="22" t="s">
        <v>101</v>
      </c>
      <c r="C55" s="24">
        <v>30</v>
      </c>
      <c r="D55" s="24">
        <v>30.1</v>
      </c>
      <c r="E55" s="24">
        <v>30.1</v>
      </c>
      <c r="F55" s="24">
        <v>30.2</v>
      </c>
      <c r="G55" s="24">
        <v>30.2</v>
      </c>
      <c r="H55" s="24">
        <v>30.2</v>
      </c>
      <c r="I55" s="24">
        <v>30.3</v>
      </c>
      <c r="J55" s="24">
        <v>30.3</v>
      </c>
      <c r="K55" s="24">
        <v>30.4</v>
      </c>
      <c r="L55" s="24">
        <v>30.4</v>
      </c>
      <c r="M55" s="24">
        <v>30.4</v>
      </c>
      <c r="N55" s="24">
        <v>30.4</v>
      </c>
    </row>
    <row r="56" spans="1:14" x14ac:dyDescent="0.25">
      <c r="A56" s="21">
        <v>0</v>
      </c>
      <c r="B56" s="22" t="s">
        <v>102</v>
      </c>
      <c r="C56" s="24">
        <v>30.4</v>
      </c>
      <c r="D56" s="24">
        <v>30.4</v>
      </c>
      <c r="E56" s="24">
        <v>30.5</v>
      </c>
      <c r="F56" s="24">
        <v>30.5</v>
      </c>
      <c r="G56" s="24">
        <v>30.5</v>
      </c>
      <c r="H56" s="24">
        <v>30.6</v>
      </c>
      <c r="I56" s="24">
        <v>30.7</v>
      </c>
      <c r="J56" s="24">
        <v>30.7</v>
      </c>
      <c r="K56" s="24">
        <v>30.7</v>
      </c>
      <c r="L56" s="24">
        <v>30.8</v>
      </c>
      <c r="M56" s="24">
        <v>30.8</v>
      </c>
      <c r="N56" s="24">
        <v>30.9</v>
      </c>
    </row>
    <row r="57" spans="1:14" x14ac:dyDescent="0.25">
      <c r="A57" s="21">
        <v>0</v>
      </c>
      <c r="B57" s="22" t="s">
        <v>103</v>
      </c>
      <c r="C57" s="24">
        <v>30.9</v>
      </c>
      <c r="D57" s="24">
        <v>30.9</v>
      </c>
      <c r="E57" s="24">
        <v>30.9</v>
      </c>
      <c r="F57" s="24">
        <v>30.9</v>
      </c>
      <c r="G57" s="24">
        <v>30.9</v>
      </c>
      <c r="H57" s="24">
        <v>31</v>
      </c>
      <c r="I57" s="24">
        <v>31.1</v>
      </c>
      <c r="J57" s="24">
        <v>31</v>
      </c>
      <c r="K57" s="24">
        <v>31.1</v>
      </c>
      <c r="L57" s="24">
        <v>31.1</v>
      </c>
      <c r="M57" s="24">
        <v>31.2</v>
      </c>
      <c r="N57" s="24">
        <v>31.2</v>
      </c>
    </row>
    <row r="58" spans="1:14" x14ac:dyDescent="0.25">
      <c r="A58" s="21">
        <v>0</v>
      </c>
      <c r="B58" s="22" t="s">
        <v>104</v>
      </c>
      <c r="C58" s="24">
        <v>31.2</v>
      </c>
      <c r="D58" s="24">
        <v>31.2</v>
      </c>
      <c r="E58" s="24">
        <v>31.3</v>
      </c>
      <c r="F58" s="24">
        <v>31.4</v>
      </c>
      <c r="G58" s="24">
        <v>31.4</v>
      </c>
      <c r="H58" s="24">
        <v>31.6</v>
      </c>
      <c r="I58" s="24">
        <v>31.6</v>
      </c>
      <c r="J58" s="24">
        <v>31.6</v>
      </c>
      <c r="K58" s="24">
        <v>31.6</v>
      </c>
      <c r="L58" s="24">
        <v>31.7</v>
      </c>
      <c r="M58" s="24">
        <v>31.7</v>
      </c>
      <c r="N58" s="24">
        <v>31.8</v>
      </c>
    </row>
    <row r="59" spans="1:14" x14ac:dyDescent="0.25">
      <c r="A59" s="21">
        <v>0</v>
      </c>
      <c r="B59" s="22" t="s">
        <v>105</v>
      </c>
      <c r="C59" s="24">
        <v>31.8</v>
      </c>
      <c r="D59" s="24">
        <v>32</v>
      </c>
      <c r="E59" s="24">
        <v>32.1</v>
      </c>
      <c r="F59" s="24">
        <v>32.299999999999997</v>
      </c>
      <c r="G59" s="24">
        <v>32.299999999999997</v>
      </c>
      <c r="H59" s="24">
        <v>32.4</v>
      </c>
      <c r="I59" s="24">
        <v>32.5</v>
      </c>
      <c r="J59" s="24">
        <v>32.700000000000003</v>
      </c>
      <c r="K59" s="24">
        <v>32.700000000000003</v>
      </c>
      <c r="L59" s="24">
        <v>32.9</v>
      </c>
      <c r="M59" s="24">
        <v>32.9</v>
      </c>
      <c r="N59" s="24">
        <v>32.9</v>
      </c>
    </row>
    <row r="60" spans="1:14" x14ac:dyDescent="0.25">
      <c r="A60" s="21">
        <v>0</v>
      </c>
      <c r="B60" s="22" t="s">
        <v>106</v>
      </c>
      <c r="C60" s="24">
        <v>32.9</v>
      </c>
      <c r="D60" s="24">
        <v>32.9</v>
      </c>
      <c r="E60" s="24">
        <v>33</v>
      </c>
      <c r="F60" s="24">
        <v>33.1</v>
      </c>
      <c r="G60" s="24">
        <v>33.200000000000003</v>
      </c>
      <c r="H60" s="24">
        <v>33.299999999999997</v>
      </c>
      <c r="I60" s="24">
        <v>33.4</v>
      </c>
      <c r="J60" s="24">
        <v>33.5</v>
      </c>
      <c r="K60" s="24">
        <v>33.6</v>
      </c>
      <c r="L60" s="24">
        <v>33.700000000000003</v>
      </c>
      <c r="M60" s="24">
        <v>33.799999999999997</v>
      </c>
      <c r="N60" s="24">
        <v>33.9</v>
      </c>
    </row>
    <row r="61" spans="1:14" x14ac:dyDescent="0.25">
      <c r="A61" s="21">
        <v>0</v>
      </c>
      <c r="B61" s="22" t="s">
        <v>107</v>
      </c>
      <c r="C61" s="24">
        <v>34.1</v>
      </c>
      <c r="D61" s="24">
        <v>34.200000000000003</v>
      </c>
      <c r="E61" s="24">
        <v>34.299999999999997</v>
      </c>
      <c r="F61" s="24">
        <v>34.4</v>
      </c>
      <c r="G61" s="24">
        <v>34.5</v>
      </c>
      <c r="H61" s="24">
        <v>34.700000000000003</v>
      </c>
      <c r="I61" s="24">
        <v>34.9</v>
      </c>
      <c r="J61" s="24">
        <v>35</v>
      </c>
      <c r="K61" s="24">
        <v>35.1</v>
      </c>
      <c r="L61" s="24">
        <v>35.299999999999997</v>
      </c>
      <c r="M61" s="24">
        <v>35.4</v>
      </c>
      <c r="N61" s="24">
        <v>35.5</v>
      </c>
    </row>
    <row r="62" spans="1:14" x14ac:dyDescent="0.25">
      <c r="A62" s="21">
        <v>0</v>
      </c>
      <c r="B62" s="22" t="s">
        <v>108</v>
      </c>
      <c r="C62" s="24">
        <v>35.6</v>
      </c>
      <c r="D62" s="24">
        <v>35.799999999999997</v>
      </c>
      <c r="E62" s="24">
        <v>36.1</v>
      </c>
      <c r="F62" s="24">
        <v>36.299999999999997</v>
      </c>
      <c r="G62" s="24">
        <v>36.4</v>
      </c>
      <c r="H62" s="24">
        <v>36.6</v>
      </c>
      <c r="I62" s="24">
        <v>36.799999999999997</v>
      </c>
      <c r="J62" s="24">
        <v>37</v>
      </c>
      <c r="K62" s="24">
        <v>37.1</v>
      </c>
      <c r="L62" s="24">
        <v>37.299999999999997</v>
      </c>
      <c r="M62" s="24">
        <v>37.5</v>
      </c>
      <c r="N62" s="24">
        <v>37.700000000000003</v>
      </c>
    </row>
    <row r="63" spans="1:14" x14ac:dyDescent="0.25">
      <c r="A63" s="21">
        <v>0</v>
      </c>
      <c r="B63" s="22" t="s">
        <v>109</v>
      </c>
      <c r="C63" s="24">
        <v>37.799999999999997</v>
      </c>
      <c r="D63" s="24">
        <v>38</v>
      </c>
      <c r="E63" s="24">
        <v>38.200000000000003</v>
      </c>
      <c r="F63" s="24">
        <v>38.5</v>
      </c>
      <c r="G63" s="24">
        <v>38.6</v>
      </c>
      <c r="H63" s="24">
        <v>38.799999999999997</v>
      </c>
      <c r="I63" s="24">
        <v>39</v>
      </c>
      <c r="J63" s="24">
        <v>39</v>
      </c>
      <c r="K63" s="24">
        <v>39.200000000000003</v>
      </c>
      <c r="L63" s="24">
        <v>39.4</v>
      </c>
      <c r="M63" s="24">
        <v>39.6</v>
      </c>
      <c r="N63" s="24">
        <v>39.799999999999997</v>
      </c>
    </row>
    <row r="64" spans="1:14" x14ac:dyDescent="0.25">
      <c r="A64" s="21">
        <v>0</v>
      </c>
      <c r="B64" s="22" t="s">
        <v>110</v>
      </c>
      <c r="C64" s="24">
        <v>39.799999999999997</v>
      </c>
      <c r="D64" s="24">
        <v>39.9</v>
      </c>
      <c r="E64" s="24">
        <v>40</v>
      </c>
      <c r="F64" s="24">
        <v>40.1</v>
      </c>
      <c r="G64" s="24">
        <v>40.299999999999997</v>
      </c>
      <c r="H64" s="24">
        <v>40.6</v>
      </c>
      <c r="I64" s="24">
        <v>40.700000000000003</v>
      </c>
      <c r="J64" s="24">
        <v>40.799999999999997</v>
      </c>
      <c r="K64" s="24">
        <v>40.799999999999997</v>
      </c>
      <c r="L64" s="24">
        <v>40.9</v>
      </c>
      <c r="M64" s="24">
        <v>40.9</v>
      </c>
      <c r="N64" s="24">
        <v>41.1</v>
      </c>
    </row>
    <row r="65" spans="1:14" x14ac:dyDescent="0.25">
      <c r="A65" s="21">
        <v>0</v>
      </c>
      <c r="B65" s="22" t="s">
        <v>111</v>
      </c>
      <c r="C65" s="24">
        <v>41.1</v>
      </c>
      <c r="D65" s="24">
        <v>41.3</v>
      </c>
      <c r="E65" s="24">
        <v>41.4</v>
      </c>
      <c r="F65" s="24">
        <v>41.5</v>
      </c>
      <c r="G65" s="24">
        <v>41.6</v>
      </c>
      <c r="H65" s="24">
        <v>41.7</v>
      </c>
      <c r="I65" s="24">
        <v>41.9</v>
      </c>
      <c r="J65" s="24">
        <v>42</v>
      </c>
      <c r="K65" s="24">
        <v>42.1</v>
      </c>
      <c r="L65" s="24">
        <v>42.3</v>
      </c>
      <c r="M65" s="24">
        <v>42.4</v>
      </c>
      <c r="N65" s="24">
        <v>42.5</v>
      </c>
    </row>
    <row r="66" spans="1:14" x14ac:dyDescent="0.25">
      <c r="A66" s="21">
        <v>0</v>
      </c>
      <c r="B66" s="22" t="s">
        <v>112</v>
      </c>
      <c r="C66" s="24">
        <v>42.6</v>
      </c>
      <c r="D66" s="24">
        <v>42.9</v>
      </c>
      <c r="E66" s="24">
        <v>43.3</v>
      </c>
      <c r="F66" s="24">
        <v>43.6</v>
      </c>
      <c r="G66" s="24">
        <v>43.9</v>
      </c>
      <c r="H66" s="24">
        <v>44.2</v>
      </c>
      <c r="I66" s="24">
        <v>44.3</v>
      </c>
      <c r="J66" s="24">
        <v>45.1</v>
      </c>
      <c r="K66" s="24">
        <v>45.2</v>
      </c>
      <c r="L66" s="24">
        <v>45.6</v>
      </c>
      <c r="M66" s="24">
        <v>45.9</v>
      </c>
      <c r="N66" s="24">
        <v>46.2</v>
      </c>
    </row>
    <row r="67" spans="1:14" x14ac:dyDescent="0.25">
      <c r="A67" s="21">
        <v>0</v>
      </c>
      <c r="B67" s="22" t="s">
        <v>113</v>
      </c>
      <c r="C67" s="24">
        <v>46.6</v>
      </c>
      <c r="D67" s="24">
        <v>47.2</v>
      </c>
      <c r="E67" s="24">
        <v>47.8</v>
      </c>
      <c r="F67" s="24">
        <v>48</v>
      </c>
      <c r="G67" s="24">
        <v>48.6</v>
      </c>
      <c r="H67" s="24">
        <v>49</v>
      </c>
      <c r="I67" s="24">
        <v>49.4</v>
      </c>
      <c r="J67" s="24">
        <v>50</v>
      </c>
      <c r="K67" s="24">
        <v>50.6</v>
      </c>
      <c r="L67" s="24">
        <v>51.1</v>
      </c>
      <c r="M67" s="24">
        <v>51.5</v>
      </c>
      <c r="N67" s="24">
        <v>51.9</v>
      </c>
    </row>
    <row r="68" spans="1:14" x14ac:dyDescent="0.25">
      <c r="A68" s="21">
        <v>0</v>
      </c>
      <c r="B68" s="22" t="s">
        <v>114</v>
      </c>
      <c r="C68" s="24">
        <v>52.1</v>
      </c>
      <c r="D68" s="24">
        <v>52.5</v>
      </c>
      <c r="E68" s="24">
        <v>52.7</v>
      </c>
      <c r="F68" s="24">
        <v>52.9</v>
      </c>
      <c r="G68" s="24">
        <v>53.2</v>
      </c>
      <c r="H68" s="24">
        <v>53.6</v>
      </c>
      <c r="I68" s="24">
        <v>54.2</v>
      </c>
      <c r="J68" s="24">
        <v>54.3</v>
      </c>
      <c r="K68" s="24">
        <v>54.6</v>
      </c>
      <c r="L68" s="24">
        <v>54.9</v>
      </c>
      <c r="M68" s="24">
        <v>55.3</v>
      </c>
      <c r="N68" s="24">
        <v>55.5</v>
      </c>
    </row>
    <row r="69" spans="1:14" x14ac:dyDescent="0.25">
      <c r="A69" s="21">
        <v>0</v>
      </c>
      <c r="B69" s="22" t="s">
        <v>115</v>
      </c>
      <c r="C69" s="24">
        <v>55.6</v>
      </c>
      <c r="D69" s="24">
        <v>55.8</v>
      </c>
      <c r="E69" s="24">
        <v>55.9</v>
      </c>
      <c r="F69" s="24">
        <v>56.1</v>
      </c>
      <c r="G69" s="24">
        <v>56.5</v>
      </c>
      <c r="H69" s="24">
        <v>56.8</v>
      </c>
      <c r="I69" s="24">
        <v>57.1</v>
      </c>
      <c r="J69" s="24">
        <v>57.4</v>
      </c>
      <c r="K69" s="24">
        <v>57.6</v>
      </c>
      <c r="L69" s="24">
        <v>57.9</v>
      </c>
      <c r="M69" s="24">
        <v>58</v>
      </c>
      <c r="N69" s="24">
        <v>58.2</v>
      </c>
    </row>
    <row r="70" spans="1:14" x14ac:dyDescent="0.25">
      <c r="A70" s="21">
        <v>0</v>
      </c>
      <c r="B70" s="22" t="s">
        <v>116</v>
      </c>
      <c r="C70" s="24">
        <v>58.5</v>
      </c>
      <c r="D70" s="24">
        <v>59.1</v>
      </c>
      <c r="E70" s="24">
        <v>59.5</v>
      </c>
      <c r="F70" s="24">
        <v>60</v>
      </c>
      <c r="G70" s="24">
        <v>60.3</v>
      </c>
      <c r="H70" s="24">
        <v>60.7</v>
      </c>
      <c r="I70" s="24">
        <v>61</v>
      </c>
      <c r="J70" s="24">
        <v>61.2</v>
      </c>
      <c r="K70" s="24">
        <v>61.4</v>
      </c>
      <c r="L70" s="24">
        <v>61.6</v>
      </c>
      <c r="M70" s="24">
        <v>61.9</v>
      </c>
      <c r="N70" s="24">
        <v>62.1</v>
      </c>
    </row>
    <row r="71" spans="1:14" x14ac:dyDescent="0.25">
      <c r="A71" s="21">
        <v>0</v>
      </c>
      <c r="B71" s="22" t="s">
        <v>117</v>
      </c>
      <c r="C71" s="24">
        <v>62.5</v>
      </c>
      <c r="D71" s="24">
        <v>62.9</v>
      </c>
      <c r="E71" s="24">
        <v>63.4</v>
      </c>
      <c r="F71" s="24">
        <v>63.9</v>
      </c>
      <c r="G71" s="24">
        <v>64.5</v>
      </c>
      <c r="H71" s="24">
        <v>65.2</v>
      </c>
      <c r="I71" s="24">
        <v>65.7</v>
      </c>
      <c r="J71" s="24">
        <v>66</v>
      </c>
      <c r="K71" s="24">
        <v>66.5</v>
      </c>
      <c r="L71" s="24">
        <v>67.099999999999994</v>
      </c>
      <c r="M71" s="24">
        <v>67.400000000000006</v>
      </c>
      <c r="N71" s="24">
        <v>67.7</v>
      </c>
    </row>
    <row r="72" spans="1:14" x14ac:dyDescent="0.25">
      <c r="A72" s="21">
        <v>0</v>
      </c>
      <c r="B72" s="22" t="s">
        <v>118</v>
      </c>
      <c r="C72" s="24">
        <v>68.3</v>
      </c>
      <c r="D72" s="24">
        <v>69.099999999999994</v>
      </c>
      <c r="E72" s="24">
        <v>69.8</v>
      </c>
      <c r="F72" s="24">
        <v>70.599999999999994</v>
      </c>
      <c r="G72" s="24">
        <v>71.5</v>
      </c>
      <c r="H72" s="24">
        <v>72.3</v>
      </c>
      <c r="I72" s="24">
        <v>73.099999999999994</v>
      </c>
      <c r="J72" s="24">
        <v>73.8</v>
      </c>
      <c r="K72" s="24">
        <v>74.599999999999994</v>
      </c>
      <c r="L72" s="24">
        <v>75.2</v>
      </c>
      <c r="M72" s="24">
        <v>75.900000000000006</v>
      </c>
      <c r="N72" s="24">
        <v>76.7</v>
      </c>
    </row>
    <row r="73" spans="1:14" x14ac:dyDescent="0.25">
      <c r="A73" s="21">
        <v>0</v>
      </c>
      <c r="B73" s="22" t="s">
        <v>119</v>
      </c>
      <c r="C73" s="24">
        <v>77.8</v>
      </c>
      <c r="D73" s="24">
        <v>78.900000000000006</v>
      </c>
      <c r="E73" s="24">
        <v>80.099999999999994</v>
      </c>
      <c r="F73" s="24">
        <v>81</v>
      </c>
      <c r="G73" s="24">
        <v>81.8</v>
      </c>
      <c r="H73" s="24">
        <v>82.7</v>
      </c>
      <c r="I73" s="24">
        <v>82.7</v>
      </c>
      <c r="J73" s="24">
        <v>83.3</v>
      </c>
      <c r="K73" s="24">
        <v>84</v>
      </c>
      <c r="L73" s="24">
        <v>84.8</v>
      </c>
      <c r="M73" s="24">
        <v>85.5</v>
      </c>
      <c r="N73" s="24">
        <v>86.3</v>
      </c>
    </row>
    <row r="74" spans="1:14" x14ac:dyDescent="0.25">
      <c r="A74" s="21">
        <v>0</v>
      </c>
      <c r="B74" s="22" t="s">
        <v>120</v>
      </c>
      <c r="C74" s="24">
        <v>87</v>
      </c>
      <c r="D74" s="24">
        <v>87.9</v>
      </c>
      <c r="E74" s="24">
        <v>88.5</v>
      </c>
      <c r="F74" s="24">
        <v>89.1</v>
      </c>
      <c r="G74" s="24">
        <v>89.8</v>
      </c>
      <c r="H74" s="24">
        <v>90.6</v>
      </c>
      <c r="I74" s="24">
        <v>91.6</v>
      </c>
      <c r="J74" s="24">
        <v>92.3</v>
      </c>
      <c r="K74" s="24">
        <v>93.2</v>
      </c>
      <c r="L74" s="24">
        <v>93.4</v>
      </c>
      <c r="M74" s="24">
        <v>93.7</v>
      </c>
      <c r="N74" s="24">
        <v>94</v>
      </c>
    </row>
    <row r="75" spans="1:14" x14ac:dyDescent="0.25">
      <c r="A75" s="21">
        <v>0</v>
      </c>
      <c r="B75" s="22" t="s">
        <v>121</v>
      </c>
      <c r="C75" s="24">
        <v>94.3</v>
      </c>
      <c r="D75" s="24">
        <v>94.6</v>
      </c>
      <c r="E75" s="24">
        <v>94.5</v>
      </c>
      <c r="F75" s="24">
        <v>94.9</v>
      </c>
      <c r="G75" s="24">
        <v>95.8</v>
      </c>
      <c r="H75" s="24">
        <v>97</v>
      </c>
      <c r="I75" s="24">
        <v>97.5</v>
      </c>
      <c r="J75" s="24">
        <v>97.7</v>
      </c>
      <c r="K75" s="24">
        <v>97.9</v>
      </c>
      <c r="L75" s="24">
        <v>98.2</v>
      </c>
      <c r="M75" s="24">
        <v>98</v>
      </c>
      <c r="N75" s="24">
        <v>97.6</v>
      </c>
    </row>
    <row r="76" spans="1:14" x14ac:dyDescent="0.25">
      <c r="A76" s="21">
        <v>0</v>
      </c>
      <c r="B76" s="22" t="s">
        <v>122</v>
      </c>
      <c r="C76" s="24">
        <v>97.8</v>
      </c>
      <c r="D76" s="24">
        <v>97.9</v>
      </c>
      <c r="E76" s="24">
        <v>97.9</v>
      </c>
      <c r="F76" s="24">
        <v>98.6</v>
      </c>
      <c r="G76" s="24">
        <v>99.2</v>
      </c>
      <c r="H76" s="24">
        <v>99.5</v>
      </c>
      <c r="I76" s="24">
        <v>99.9</v>
      </c>
      <c r="J76" s="24">
        <v>100.2</v>
      </c>
      <c r="K76" s="24">
        <v>100.7</v>
      </c>
      <c r="L76" s="24">
        <v>101</v>
      </c>
      <c r="M76" s="24">
        <v>101.2</v>
      </c>
      <c r="N76" s="24">
        <v>101.3</v>
      </c>
    </row>
    <row r="77" spans="1:14" x14ac:dyDescent="0.25">
      <c r="A77" s="21">
        <v>0</v>
      </c>
      <c r="B77" s="22" t="s">
        <v>123</v>
      </c>
      <c r="C77" s="24">
        <v>101.9</v>
      </c>
      <c r="D77" s="24">
        <v>102.4</v>
      </c>
      <c r="E77" s="24">
        <v>102.6</v>
      </c>
      <c r="F77" s="24">
        <v>103.1</v>
      </c>
      <c r="G77" s="24">
        <v>103.4</v>
      </c>
      <c r="H77" s="24">
        <v>103.7</v>
      </c>
      <c r="I77" s="24">
        <v>104.1</v>
      </c>
      <c r="J77" s="24">
        <v>104.5</v>
      </c>
      <c r="K77" s="24">
        <v>105</v>
      </c>
      <c r="L77" s="24">
        <v>105.3</v>
      </c>
      <c r="M77" s="24">
        <v>105.3</v>
      </c>
      <c r="N77" s="24">
        <v>105.3</v>
      </c>
    </row>
    <row r="78" spans="1:14" x14ac:dyDescent="0.25">
      <c r="A78" s="21">
        <v>0</v>
      </c>
      <c r="B78" s="22" t="s">
        <v>124</v>
      </c>
      <c r="C78" s="24">
        <v>105.5</v>
      </c>
      <c r="D78" s="24">
        <v>106</v>
      </c>
      <c r="E78" s="24">
        <v>106.4</v>
      </c>
      <c r="F78" s="24">
        <v>106.9</v>
      </c>
      <c r="G78" s="24">
        <v>107.3</v>
      </c>
      <c r="H78" s="24">
        <v>107.6</v>
      </c>
      <c r="I78" s="24">
        <v>107.8</v>
      </c>
      <c r="J78" s="24">
        <v>108</v>
      </c>
      <c r="K78" s="24">
        <v>108.3</v>
      </c>
      <c r="L78" s="24">
        <v>108.7</v>
      </c>
      <c r="M78" s="24">
        <v>109</v>
      </c>
      <c r="N78" s="24">
        <v>109.3</v>
      </c>
    </row>
    <row r="79" spans="1:14" x14ac:dyDescent="0.25">
      <c r="A79" s="21">
        <v>0</v>
      </c>
      <c r="B79" s="22" t="s">
        <v>125</v>
      </c>
      <c r="C79" s="24">
        <v>109.6</v>
      </c>
      <c r="D79" s="24">
        <v>109.3</v>
      </c>
      <c r="E79" s="24">
        <v>108.8</v>
      </c>
      <c r="F79" s="24">
        <v>108.6</v>
      </c>
      <c r="G79" s="24">
        <v>108.9</v>
      </c>
      <c r="H79" s="24">
        <v>109.5</v>
      </c>
      <c r="I79" s="24">
        <v>109.5</v>
      </c>
      <c r="J79" s="24">
        <v>109.7</v>
      </c>
      <c r="K79" s="24">
        <v>110.2</v>
      </c>
      <c r="L79" s="24">
        <v>110.3</v>
      </c>
      <c r="M79" s="24">
        <v>110.4</v>
      </c>
      <c r="N79" s="24">
        <v>110.5</v>
      </c>
    </row>
    <row r="80" spans="1:14" x14ac:dyDescent="0.25">
      <c r="A80" s="21">
        <v>0</v>
      </c>
      <c r="B80" s="22" t="s">
        <v>126</v>
      </c>
      <c r="C80" s="24">
        <v>111.2</v>
      </c>
      <c r="D80" s="24">
        <v>111.6</v>
      </c>
      <c r="E80" s="24">
        <v>112.1</v>
      </c>
      <c r="F80" s="24">
        <v>112.7</v>
      </c>
      <c r="G80" s="24">
        <v>113.1</v>
      </c>
      <c r="H80" s="24">
        <v>113.5</v>
      </c>
      <c r="I80" s="24">
        <v>113.8</v>
      </c>
      <c r="J80" s="24">
        <v>114.4</v>
      </c>
      <c r="K80" s="24">
        <v>115</v>
      </c>
      <c r="L80" s="24">
        <v>115.3</v>
      </c>
      <c r="M80" s="24">
        <v>115.4</v>
      </c>
      <c r="N80" s="24">
        <v>115.4</v>
      </c>
    </row>
    <row r="81" spans="1:18" x14ac:dyDescent="0.25">
      <c r="A81" s="21">
        <v>0</v>
      </c>
      <c r="B81" s="22" t="s">
        <v>127</v>
      </c>
      <c r="C81" s="24">
        <v>115.7</v>
      </c>
      <c r="D81" s="24">
        <v>116</v>
      </c>
      <c r="E81" s="24">
        <v>116.5</v>
      </c>
      <c r="F81" s="24">
        <v>117.1</v>
      </c>
      <c r="G81" s="24">
        <v>117.5</v>
      </c>
      <c r="H81" s="24">
        <v>118</v>
      </c>
      <c r="I81" s="24">
        <v>118.5</v>
      </c>
      <c r="J81" s="24">
        <v>119</v>
      </c>
      <c r="K81" s="24">
        <v>119.8</v>
      </c>
      <c r="L81" s="24">
        <v>120.2</v>
      </c>
      <c r="M81" s="24">
        <v>120.3</v>
      </c>
      <c r="N81" s="24">
        <v>120.5</v>
      </c>
    </row>
    <row r="82" spans="1:18" x14ac:dyDescent="0.25">
      <c r="A82" s="21">
        <v>0</v>
      </c>
      <c r="B82" s="22" t="s">
        <v>128</v>
      </c>
      <c r="C82" s="24">
        <v>121.1</v>
      </c>
      <c r="D82" s="24">
        <v>121.6</v>
      </c>
      <c r="E82" s="24">
        <v>122.3</v>
      </c>
      <c r="F82" s="24">
        <v>123.1</v>
      </c>
      <c r="G82" s="24">
        <v>123.8</v>
      </c>
      <c r="H82" s="24">
        <v>124.1</v>
      </c>
      <c r="I82" s="24">
        <v>124.4</v>
      </c>
      <c r="J82" s="24">
        <v>124.6</v>
      </c>
      <c r="K82" s="24">
        <v>125</v>
      </c>
      <c r="L82" s="24">
        <v>125.6</v>
      </c>
      <c r="M82" s="24">
        <v>125.9</v>
      </c>
      <c r="N82" s="24">
        <v>126.1</v>
      </c>
    </row>
    <row r="83" spans="1:18" x14ac:dyDescent="0.25">
      <c r="A83" s="21">
        <v>0</v>
      </c>
      <c r="B83" s="22" t="s">
        <v>129</v>
      </c>
      <c r="C83" s="24">
        <v>127.4</v>
      </c>
      <c r="D83" s="24">
        <v>128</v>
      </c>
      <c r="E83" s="24">
        <v>128.69999999999999</v>
      </c>
      <c r="F83" s="24">
        <v>128.9</v>
      </c>
      <c r="G83" s="24">
        <v>129.19999999999999</v>
      </c>
      <c r="H83" s="24">
        <v>129.9</v>
      </c>
      <c r="I83" s="24">
        <v>130.4</v>
      </c>
      <c r="J83" s="24">
        <v>131.6</v>
      </c>
      <c r="K83" s="24">
        <v>132.69999999999999</v>
      </c>
      <c r="L83" s="24">
        <v>133.5</v>
      </c>
      <c r="M83" s="24">
        <v>133.80000000000001</v>
      </c>
      <c r="N83" s="24">
        <v>133.80000000000001</v>
      </c>
    </row>
    <row r="84" spans="1:18" x14ac:dyDescent="0.25">
      <c r="A84" s="21">
        <v>0</v>
      </c>
      <c r="B84" s="22" t="s">
        <v>130</v>
      </c>
      <c r="C84" s="24">
        <v>134.6</v>
      </c>
      <c r="D84" s="24">
        <v>134.80000000000001</v>
      </c>
      <c r="E84" s="24">
        <v>135</v>
      </c>
      <c r="F84" s="24">
        <v>135.19999999999999</v>
      </c>
      <c r="G84" s="24">
        <v>135.6</v>
      </c>
      <c r="H84" s="24">
        <v>136</v>
      </c>
      <c r="I84" s="24">
        <v>136.19999999999999</v>
      </c>
      <c r="J84" s="24">
        <v>136.6</v>
      </c>
      <c r="K84" s="24">
        <v>137.19999999999999</v>
      </c>
      <c r="L84" s="24">
        <v>137.4</v>
      </c>
      <c r="M84" s="24">
        <v>137.80000000000001</v>
      </c>
      <c r="N84" s="24">
        <v>137.9</v>
      </c>
    </row>
    <row r="85" spans="1:18" x14ac:dyDescent="0.25">
      <c r="A85" s="21">
        <v>0</v>
      </c>
      <c r="B85" s="22" t="s">
        <v>131</v>
      </c>
      <c r="C85" s="24">
        <v>138.1</v>
      </c>
      <c r="D85" s="24">
        <v>138.6</v>
      </c>
      <c r="E85" s="24">
        <v>139.30000000000001</v>
      </c>
      <c r="F85" s="24">
        <v>139.5</v>
      </c>
      <c r="G85" s="24">
        <v>139.69999999999999</v>
      </c>
      <c r="H85" s="24">
        <v>140.19999999999999</v>
      </c>
      <c r="I85" s="24">
        <v>140.5</v>
      </c>
      <c r="J85" s="24">
        <v>140.9</v>
      </c>
      <c r="K85" s="24">
        <v>141.30000000000001</v>
      </c>
      <c r="L85" s="24">
        <v>141.80000000000001</v>
      </c>
      <c r="M85" s="24">
        <v>142</v>
      </c>
      <c r="N85" s="24">
        <v>141.9</v>
      </c>
    </row>
    <row r="86" spans="1:18" x14ac:dyDescent="0.25">
      <c r="A86" s="21">
        <v>0</v>
      </c>
      <c r="B86" s="22" t="s">
        <v>132</v>
      </c>
      <c r="C86" s="24">
        <v>142.6</v>
      </c>
      <c r="D86" s="24">
        <v>143.1</v>
      </c>
      <c r="E86" s="24">
        <v>143.6</v>
      </c>
      <c r="F86" s="24">
        <v>144</v>
      </c>
      <c r="G86" s="24">
        <v>144.19999999999999</v>
      </c>
      <c r="H86" s="24">
        <v>144.4</v>
      </c>
      <c r="I86" s="24">
        <v>144.4</v>
      </c>
      <c r="J86" s="24">
        <v>144.80000000000001</v>
      </c>
      <c r="K86" s="24">
        <v>145.1</v>
      </c>
      <c r="L86" s="24">
        <v>145.69999999999999</v>
      </c>
      <c r="M86" s="24">
        <v>145.80000000000001</v>
      </c>
      <c r="N86" s="24">
        <v>145.80000000000001</v>
      </c>
    </row>
    <row r="87" spans="1:18" x14ac:dyDescent="0.25">
      <c r="A87" s="21">
        <v>0</v>
      </c>
      <c r="B87" s="22" t="s">
        <v>133</v>
      </c>
      <c r="C87" s="24">
        <v>146.19999999999999</v>
      </c>
      <c r="D87" s="24">
        <v>146.69999999999999</v>
      </c>
      <c r="E87" s="24">
        <v>147.19999999999999</v>
      </c>
      <c r="F87" s="24">
        <v>147.4</v>
      </c>
      <c r="G87" s="24">
        <v>147.5</v>
      </c>
      <c r="H87" s="24">
        <v>148</v>
      </c>
      <c r="I87" s="24">
        <v>148.4</v>
      </c>
      <c r="J87" s="24">
        <v>149</v>
      </c>
      <c r="K87" s="24">
        <v>149.4</v>
      </c>
      <c r="L87" s="24">
        <v>149.5</v>
      </c>
      <c r="M87" s="24">
        <v>149.69999999999999</v>
      </c>
      <c r="N87" s="24">
        <v>149.69999999999999</v>
      </c>
    </row>
    <row r="88" spans="1:18" x14ac:dyDescent="0.25">
      <c r="A88" s="21">
        <v>0</v>
      </c>
      <c r="B88" s="22" t="s">
        <v>134</v>
      </c>
      <c r="C88" s="24">
        <v>150.30000000000001</v>
      </c>
      <c r="D88" s="24">
        <v>150.9</v>
      </c>
      <c r="E88" s="24">
        <v>151.4</v>
      </c>
      <c r="F88" s="24">
        <v>151.9</v>
      </c>
      <c r="G88" s="24">
        <v>152.19999999999999</v>
      </c>
      <c r="H88" s="24">
        <v>152.5</v>
      </c>
      <c r="I88" s="24">
        <v>152.5</v>
      </c>
      <c r="J88" s="24">
        <v>152.9</v>
      </c>
      <c r="K88" s="24">
        <v>153.19999999999999</v>
      </c>
      <c r="L88" s="24">
        <v>153.69999999999999</v>
      </c>
      <c r="M88" s="24">
        <v>153.6</v>
      </c>
      <c r="N88" s="24">
        <v>153.5</v>
      </c>
      <c r="Q88" s="28">
        <v>270000</v>
      </c>
      <c r="R88" t="s">
        <v>135</v>
      </c>
    </row>
    <row r="89" spans="1:18" x14ac:dyDescent="0.25">
      <c r="A89" s="21">
        <v>0</v>
      </c>
      <c r="B89" s="22" t="s">
        <v>136</v>
      </c>
      <c r="C89" s="24">
        <v>154.4</v>
      </c>
      <c r="D89" s="24">
        <v>154.9</v>
      </c>
      <c r="E89" s="24">
        <v>155.69999999999999</v>
      </c>
      <c r="F89" s="24">
        <v>156.30000000000001</v>
      </c>
      <c r="G89" s="24">
        <v>156.6</v>
      </c>
      <c r="H89" s="24">
        <v>156.69999999999999</v>
      </c>
      <c r="I89" s="24">
        <v>157</v>
      </c>
      <c r="J89" s="24">
        <v>157.30000000000001</v>
      </c>
      <c r="K89" s="24">
        <v>157.80000000000001</v>
      </c>
      <c r="L89" s="24">
        <v>158.30000000000001</v>
      </c>
      <c r="M89" s="24">
        <v>158.6</v>
      </c>
      <c r="N89" s="24">
        <v>158.6</v>
      </c>
      <c r="P89">
        <f>E118/C89</f>
        <v>2.0712370466321239</v>
      </c>
      <c r="Q89">
        <f>P89*2</f>
        <v>4.1424740932642479</v>
      </c>
      <c r="R89" t="s">
        <v>137</v>
      </c>
    </row>
    <row r="90" spans="1:18" x14ac:dyDescent="0.25">
      <c r="A90" s="21">
        <v>0</v>
      </c>
      <c r="B90" s="22" t="s">
        <v>138</v>
      </c>
      <c r="C90" s="24">
        <v>159.1</v>
      </c>
      <c r="D90" s="24">
        <v>159.6</v>
      </c>
      <c r="E90" s="24">
        <v>160</v>
      </c>
      <c r="F90" s="24">
        <v>160.19999999999999</v>
      </c>
      <c r="G90" s="24">
        <v>160.1</v>
      </c>
      <c r="H90" s="24">
        <v>160.30000000000001</v>
      </c>
      <c r="I90" s="24">
        <v>160.5</v>
      </c>
      <c r="J90" s="24">
        <v>160.80000000000001</v>
      </c>
      <c r="K90" s="24">
        <v>161.19999999999999</v>
      </c>
      <c r="L90" s="24">
        <v>161.6</v>
      </c>
      <c r="M90" s="24">
        <v>161.5</v>
      </c>
      <c r="N90" s="24">
        <v>161.30000000000001</v>
      </c>
      <c r="Q90" s="5">
        <f>Q88*Q89</f>
        <v>1118468.005181347</v>
      </c>
      <c r="R90" t="s">
        <v>139</v>
      </c>
    </row>
    <row r="91" spans="1:18" x14ac:dyDescent="0.25">
      <c r="A91" s="21">
        <v>0</v>
      </c>
      <c r="B91" s="22" t="s">
        <v>140</v>
      </c>
      <c r="C91" s="24">
        <v>161.6</v>
      </c>
      <c r="D91" s="24">
        <v>161.9</v>
      </c>
      <c r="E91" s="24">
        <v>162.19999999999999</v>
      </c>
      <c r="F91" s="24">
        <v>162.5</v>
      </c>
      <c r="G91" s="24">
        <v>162.80000000000001</v>
      </c>
      <c r="H91" s="24">
        <v>163</v>
      </c>
      <c r="I91" s="24">
        <v>163.19999999999999</v>
      </c>
      <c r="J91" s="24">
        <v>163.4</v>
      </c>
      <c r="K91" s="24">
        <v>163.6</v>
      </c>
      <c r="L91" s="24">
        <v>164</v>
      </c>
      <c r="M91" s="24">
        <v>164</v>
      </c>
      <c r="N91" s="24">
        <v>163.9</v>
      </c>
    </row>
    <row r="92" spans="1:18" x14ac:dyDescent="0.25">
      <c r="A92" s="21">
        <v>0</v>
      </c>
      <c r="B92" s="22" t="s">
        <v>141</v>
      </c>
      <c r="C92" s="24">
        <v>164.3</v>
      </c>
      <c r="D92" s="24">
        <v>164.5</v>
      </c>
      <c r="E92" s="24">
        <v>165</v>
      </c>
      <c r="F92" s="24">
        <v>166.2</v>
      </c>
      <c r="G92" s="24">
        <v>166.2</v>
      </c>
      <c r="H92" s="24">
        <v>166.2</v>
      </c>
      <c r="I92" s="24">
        <v>166.7</v>
      </c>
      <c r="J92" s="24">
        <v>167.1</v>
      </c>
      <c r="K92" s="24">
        <v>167.9</v>
      </c>
      <c r="L92" s="24">
        <v>168.2</v>
      </c>
      <c r="M92" s="24">
        <v>168.3</v>
      </c>
      <c r="N92" s="24">
        <v>168.3</v>
      </c>
    </row>
    <row r="93" spans="1:18" x14ac:dyDescent="0.25">
      <c r="A93" s="21">
        <v>0</v>
      </c>
      <c r="B93" s="22" t="s">
        <v>142</v>
      </c>
      <c r="C93" s="24">
        <v>168.8</v>
      </c>
      <c r="D93" s="24">
        <v>169.8</v>
      </c>
      <c r="E93" s="24">
        <v>171.2</v>
      </c>
      <c r="F93" s="24">
        <v>171.3</v>
      </c>
      <c r="G93" s="24">
        <v>171.5</v>
      </c>
      <c r="H93" s="24">
        <v>172.4</v>
      </c>
      <c r="I93" s="24">
        <v>172.8</v>
      </c>
      <c r="J93" s="24">
        <v>172.8</v>
      </c>
      <c r="K93" s="24">
        <v>173.7</v>
      </c>
      <c r="L93" s="24">
        <v>174</v>
      </c>
      <c r="M93" s="24">
        <v>174.1</v>
      </c>
      <c r="N93" s="24">
        <v>174</v>
      </c>
    </row>
    <row r="94" spans="1:18" x14ac:dyDescent="0.25">
      <c r="A94" s="21">
        <v>0</v>
      </c>
      <c r="B94" s="22" t="s">
        <v>143</v>
      </c>
      <c r="C94" s="24">
        <v>175.1</v>
      </c>
      <c r="D94" s="24">
        <v>175.8</v>
      </c>
      <c r="E94" s="24">
        <v>176.2</v>
      </c>
      <c r="F94" s="24">
        <v>176.9</v>
      </c>
      <c r="G94" s="24">
        <v>177.7</v>
      </c>
      <c r="H94" s="24">
        <v>178</v>
      </c>
      <c r="I94" s="24">
        <v>177.5</v>
      </c>
      <c r="J94" s="24">
        <v>177.5</v>
      </c>
      <c r="K94" s="24">
        <v>178.3</v>
      </c>
      <c r="L94" s="24">
        <v>177.7</v>
      </c>
      <c r="M94" s="24">
        <v>177.4</v>
      </c>
      <c r="N94" s="24">
        <v>176.7</v>
      </c>
    </row>
    <row r="95" spans="1:18" x14ac:dyDescent="0.25">
      <c r="A95" s="21">
        <v>0</v>
      </c>
      <c r="B95" s="22" t="s">
        <v>144</v>
      </c>
      <c r="C95" s="24">
        <v>177.1</v>
      </c>
      <c r="D95" s="24">
        <v>177.8</v>
      </c>
      <c r="E95" s="24">
        <v>178.8</v>
      </c>
      <c r="F95" s="24">
        <v>179.8</v>
      </c>
      <c r="G95" s="24">
        <v>179.8</v>
      </c>
      <c r="H95" s="24">
        <v>179.9</v>
      </c>
      <c r="I95" s="24">
        <v>180.1</v>
      </c>
      <c r="J95" s="24">
        <v>180.7</v>
      </c>
      <c r="K95" s="24">
        <v>181</v>
      </c>
      <c r="L95" s="24">
        <v>181.3</v>
      </c>
      <c r="M95" s="24">
        <v>181.3</v>
      </c>
      <c r="N95" s="24">
        <v>180.9</v>
      </c>
    </row>
    <row r="96" spans="1:18" x14ac:dyDescent="0.25">
      <c r="A96" s="21">
        <v>0</v>
      </c>
      <c r="B96" s="22" t="s">
        <v>145</v>
      </c>
      <c r="C96" s="24">
        <v>181.7</v>
      </c>
      <c r="D96" s="24">
        <v>183.1</v>
      </c>
      <c r="E96" s="24">
        <v>184.2</v>
      </c>
      <c r="F96" s="24">
        <v>183.8</v>
      </c>
      <c r="G96" s="24">
        <v>183.5</v>
      </c>
      <c r="H96" s="24">
        <v>183.7</v>
      </c>
      <c r="I96" s="24">
        <v>183.9</v>
      </c>
      <c r="J96" s="24">
        <v>184.6</v>
      </c>
      <c r="K96" s="24">
        <v>185.2</v>
      </c>
      <c r="L96" s="24">
        <v>185</v>
      </c>
      <c r="M96" s="24">
        <v>184.5</v>
      </c>
      <c r="N96" s="24">
        <v>184.3</v>
      </c>
    </row>
    <row r="97" spans="1:19" x14ac:dyDescent="0.25">
      <c r="A97" s="21">
        <v>0</v>
      </c>
      <c r="B97" s="22" t="s">
        <v>146</v>
      </c>
      <c r="C97" s="24">
        <v>185.2</v>
      </c>
      <c r="D97" s="24">
        <v>186.2</v>
      </c>
      <c r="E97" s="24">
        <v>187.4</v>
      </c>
      <c r="F97" s="24">
        <v>188</v>
      </c>
      <c r="G97" s="24">
        <v>189.1</v>
      </c>
      <c r="H97" s="24">
        <v>189.7</v>
      </c>
      <c r="I97" s="24">
        <v>189.4</v>
      </c>
      <c r="J97" s="24">
        <v>189.5</v>
      </c>
      <c r="K97" s="24">
        <v>189.9</v>
      </c>
      <c r="L97" s="24">
        <v>190.9</v>
      </c>
      <c r="M97" s="24">
        <v>191</v>
      </c>
      <c r="N97" s="24">
        <v>190.3</v>
      </c>
    </row>
    <row r="98" spans="1:19" x14ac:dyDescent="0.25">
      <c r="A98" s="21">
        <v>0</v>
      </c>
      <c r="B98" s="22" t="s">
        <v>147</v>
      </c>
      <c r="C98" s="24">
        <v>190.7</v>
      </c>
      <c r="D98" s="24">
        <v>191.8</v>
      </c>
      <c r="E98" s="24">
        <v>193.3</v>
      </c>
      <c r="F98" s="24">
        <v>194.6</v>
      </c>
      <c r="G98" s="24">
        <v>194.4</v>
      </c>
      <c r="H98" s="24">
        <v>194.5</v>
      </c>
      <c r="I98" s="24">
        <v>195.4</v>
      </c>
      <c r="J98" s="24">
        <v>196.4</v>
      </c>
      <c r="K98" s="24">
        <v>198.8</v>
      </c>
      <c r="L98" s="24">
        <v>199.2</v>
      </c>
      <c r="M98" s="24">
        <v>197.6</v>
      </c>
      <c r="N98" s="24">
        <v>196.8</v>
      </c>
    </row>
    <row r="99" spans="1:19" x14ac:dyDescent="0.25">
      <c r="A99" s="21">
        <v>0</v>
      </c>
      <c r="B99" s="22" t="s">
        <v>148</v>
      </c>
      <c r="C99" s="24">
        <v>198.3</v>
      </c>
      <c r="D99" s="24">
        <v>198.7</v>
      </c>
      <c r="E99" s="24">
        <v>199.8</v>
      </c>
      <c r="F99" s="24">
        <v>201.5</v>
      </c>
      <c r="G99" s="24">
        <v>202.5</v>
      </c>
      <c r="H99" s="24">
        <v>202.9</v>
      </c>
      <c r="I99" s="24">
        <v>203.5</v>
      </c>
      <c r="J99" s="24">
        <v>203.9</v>
      </c>
      <c r="K99" s="24">
        <v>202.9</v>
      </c>
      <c r="L99" s="24">
        <v>201.8</v>
      </c>
      <c r="M99" s="24">
        <v>201.5</v>
      </c>
      <c r="N99" s="24">
        <v>201.8</v>
      </c>
    </row>
    <row r="100" spans="1:19" x14ac:dyDescent="0.25">
      <c r="A100" s="21">
        <v>0</v>
      </c>
      <c r="B100" s="22" t="s">
        <v>149</v>
      </c>
      <c r="C100" s="26">
        <v>202.416</v>
      </c>
      <c r="D100" s="26">
        <v>203.499</v>
      </c>
      <c r="E100" s="26">
        <v>205.352</v>
      </c>
      <c r="F100" s="26">
        <v>206.68600000000001</v>
      </c>
      <c r="G100" s="26">
        <v>207.94900000000001</v>
      </c>
      <c r="H100" s="26">
        <v>208.352</v>
      </c>
      <c r="I100" s="26">
        <v>208.29900000000001</v>
      </c>
      <c r="J100" s="26">
        <v>207.917</v>
      </c>
      <c r="K100" s="26">
        <v>208.49</v>
      </c>
      <c r="L100" s="26">
        <v>208.93600000000001</v>
      </c>
      <c r="M100" s="26">
        <v>210.17699999999999</v>
      </c>
      <c r="N100" s="26">
        <v>210.036</v>
      </c>
    </row>
    <row r="101" spans="1:19" x14ac:dyDescent="0.25">
      <c r="A101" s="21">
        <v>0</v>
      </c>
      <c r="B101" s="22" t="s">
        <v>150</v>
      </c>
      <c r="C101" s="26">
        <v>211.08</v>
      </c>
      <c r="D101" s="26">
        <v>211.69300000000001</v>
      </c>
      <c r="E101" s="26">
        <v>213.52799999999999</v>
      </c>
      <c r="F101" s="26">
        <v>214.82300000000001</v>
      </c>
      <c r="G101" s="26">
        <v>216.63200000000001</v>
      </c>
      <c r="H101" s="26">
        <v>218.815</v>
      </c>
      <c r="I101" s="26">
        <v>219.964</v>
      </c>
      <c r="J101" s="26">
        <v>219.08600000000001</v>
      </c>
      <c r="K101" s="26">
        <v>218.78299999999999</v>
      </c>
      <c r="L101" s="26">
        <v>216.57300000000001</v>
      </c>
      <c r="M101" s="26">
        <v>212.42500000000001</v>
      </c>
      <c r="N101" s="26">
        <v>210.22800000000001</v>
      </c>
    </row>
    <row r="102" spans="1:19" x14ac:dyDescent="0.25">
      <c r="A102" s="21">
        <v>0</v>
      </c>
      <c r="B102" s="22" t="s">
        <v>151</v>
      </c>
      <c r="C102" s="26">
        <v>211.143</v>
      </c>
      <c r="D102" s="26">
        <v>212.19300000000001</v>
      </c>
      <c r="E102" s="26">
        <v>212.709</v>
      </c>
      <c r="F102" s="26">
        <v>213.24</v>
      </c>
      <c r="G102" s="26">
        <v>213.85599999999999</v>
      </c>
      <c r="H102" s="26">
        <v>215.69300000000001</v>
      </c>
      <c r="I102" s="26">
        <v>215.351</v>
      </c>
      <c r="J102" s="26">
        <v>215.834</v>
      </c>
      <c r="K102" s="26">
        <v>215.96899999999999</v>
      </c>
      <c r="L102" s="26">
        <v>216.17699999999999</v>
      </c>
      <c r="M102" s="26">
        <v>216.33</v>
      </c>
      <c r="N102" s="26">
        <v>215.94900000000001</v>
      </c>
    </row>
    <row r="103" spans="1:19" x14ac:dyDescent="0.25">
      <c r="A103" s="21">
        <v>0</v>
      </c>
      <c r="B103" s="22" t="s">
        <v>152</v>
      </c>
      <c r="C103" s="26">
        <v>216.68700000000001</v>
      </c>
      <c r="D103" s="26">
        <v>216.74100000000001</v>
      </c>
      <c r="E103" s="26">
        <v>217.631</v>
      </c>
      <c r="F103" s="26">
        <v>218.00899999999999</v>
      </c>
      <c r="G103" s="26">
        <v>218.178</v>
      </c>
      <c r="H103" s="26">
        <v>217.965</v>
      </c>
      <c r="I103" s="26">
        <v>218.011</v>
      </c>
      <c r="J103" s="26">
        <v>218.31200000000001</v>
      </c>
      <c r="K103" s="26">
        <v>218.43899999999999</v>
      </c>
      <c r="L103" s="26">
        <v>218.71100000000001</v>
      </c>
      <c r="M103" s="26">
        <v>218.803</v>
      </c>
      <c r="N103" s="26">
        <v>219.179</v>
      </c>
    </row>
    <row r="104" spans="1:19" x14ac:dyDescent="0.25">
      <c r="A104" s="21">
        <v>0</v>
      </c>
      <c r="B104" s="22" t="s">
        <v>153</v>
      </c>
      <c r="C104" s="26">
        <v>220.22300000000001</v>
      </c>
      <c r="D104" s="26">
        <v>221.309</v>
      </c>
      <c r="E104" s="26">
        <v>223.46700000000001</v>
      </c>
      <c r="F104" s="26">
        <v>224.90600000000001</v>
      </c>
      <c r="G104" s="26">
        <v>225.964</v>
      </c>
      <c r="H104" s="26">
        <v>225.72200000000001</v>
      </c>
      <c r="I104" s="26">
        <v>225.922</v>
      </c>
      <c r="J104" s="26">
        <v>226.54499999999999</v>
      </c>
      <c r="K104" s="26">
        <v>226.88900000000001</v>
      </c>
      <c r="L104" s="26">
        <v>226.42099999999999</v>
      </c>
      <c r="M104" s="26">
        <v>226.23</v>
      </c>
      <c r="N104" s="26">
        <v>225.672</v>
      </c>
    </row>
    <row r="105" spans="1:19" x14ac:dyDescent="0.25">
      <c r="A105" s="21">
        <v>0</v>
      </c>
      <c r="B105" s="22" t="s">
        <v>154</v>
      </c>
      <c r="C105" s="26">
        <v>226.66499999999999</v>
      </c>
      <c r="D105" s="26">
        <v>227.66300000000001</v>
      </c>
      <c r="E105" s="26">
        <v>229.392</v>
      </c>
      <c r="F105" s="26">
        <v>230.08500000000001</v>
      </c>
      <c r="G105" s="26">
        <v>229.815</v>
      </c>
      <c r="H105" s="26">
        <v>229.47800000000001</v>
      </c>
      <c r="I105" s="26">
        <v>229.10400000000001</v>
      </c>
      <c r="J105" s="26">
        <v>230.37899999999999</v>
      </c>
      <c r="K105" s="26">
        <v>231.40700000000001</v>
      </c>
      <c r="L105" s="26">
        <v>231.31700000000001</v>
      </c>
      <c r="M105" s="26">
        <v>230.221</v>
      </c>
      <c r="N105" s="26">
        <v>229.601</v>
      </c>
    </row>
    <row r="106" spans="1:19" x14ac:dyDescent="0.25">
      <c r="A106" s="21">
        <v>0</v>
      </c>
      <c r="B106" s="22" t="s">
        <v>155</v>
      </c>
      <c r="C106" s="26">
        <v>230.28</v>
      </c>
      <c r="D106" s="26">
        <v>232.166</v>
      </c>
      <c r="E106" s="26">
        <v>232.773</v>
      </c>
      <c r="F106" s="26">
        <v>232.53100000000001</v>
      </c>
      <c r="G106" s="26">
        <v>232.94499999999999</v>
      </c>
      <c r="H106" s="26">
        <v>233.50399999999999</v>
      </c>
      <c r="I106" s="26">
        <v>233.596</v>
      </c>
      <c r="J106" s="26">
        <v>233.87700000000001</v>
      </c>
      <c r="K106" s="26">
        <v>234.149</v>
      </c>
      <c r="L106" s="26">
        <v>233.54599999999999</v>
      </c>
      <c r="M106" s="26">
        <v>233.06899999999999</v>
      </c>
      <c r="N106" s="26">
        <v>233.04900000000001</v>
      </c>
      <c r="R106" s="46" t="s">
        <v>156</v>
      </c>
    </row>
    <row r="107" spans="1:19" x14ac:dyDescent="0.25">
      <c r="A107" s="21">
        <v>0</v>
      </c>
      <c r="B107" s="22" t="s">
        <v>157</v>
      </c>
      <c r="C107" s="26">
        <v>233.916</v>
      </c>
      <c r="D107" s="26">
        <v>234.78100000000001</v>
      </c>
      <c r="E107" s="26">
        <v>236.29300000000001</v>
      </c>
      <c r="F107" s="26">
        <v>237.072</v>
      </c>
      <c r="G107" s="26">
        <v>237.9</v>
      </c>
      <c r="H107" s="26">
        <v>238.34299999999999</v>
      </c>
      <c r="I107" s="26">
        <v>238.25</v>
      </c>
      <c r="J107" s="26">
        <v>237.852</v>
      </c>
      <c r="K107" s="26">
        <v>238.03100000000001</v>
      </c>
      <c r="L107" s="26">
        <v>237.43299999999999</v>
      </c>
      <c r="M107" s="26">
        <v>236.15100000000001</v>
      </c>
      <c r="N107" s="26">
        <v>234.81200000000001</v>
      </c>
      <c r="Q107" s="46" t="s">
        <v>158</v>
      </c>
      <c r="R107" s="46"/>
    </row>
    <row r="108" spans="1:19" x14ac:dyDescent="0.25">
      <c r="A108" s="21">
        <v>0</v>
      </c>
      <c r="B108" s="22" t="s">
        <v>159</v>
      </c>
      <c r="C108" s="26">
        <v>233.70699999999999</v>
      </c>
      <c r="D108" s="26">
        <v>234.72200000000001</v>
      </c>
      <c r="E108" s="26">
        <v>236.119</v>
      </c>
      <c r="F108" s="26">
        <v>236.59899999999999</v>
      </c>
      <c r="G108" s="26">
        <v>237.80500000000001</v>
      </c>
      <c r="H108" s="26">
        <v>238.63800000000001</v>
      </c>
      <c r="I108" s="26">
        <v>238.654</v>
      </c>
      <c r="J108" s="26">
        <v>238.316</v>
      </c>
      <c r="K108" s="26">
        <v>237.94499999999999</v>
      </c>
      <c r="L108" s="26">
        <v>237.83799999999999</v>
      </c>
      <c r="M108" s="26">
        <v>237.33600000000001</v>
      </c>
      <c r="N108" s="26">
        <v>236.52500000000001</v>
      </c>
      <c r="Q108" s="46"/>
      <c r="R108" s="2" t="s">
        <v>160</v>
      </c>
    </row>
    <row r="109" spans="1:19" x14ac:dyDescent="0.25">
      <c r="A109" s="21">
        <v>0</v>
      </c>
      <c r="B109" s="22" t="s">
        <v>161</v>
      </c>
      <c r="C109" s="26">
        <v>236.916</v>
      </c>
      <c r="D109" s="26">
        <v>237.11099999999999</v>
      </c>
      <c r="E109" s="26">
        <v>238.13200000000001</v>
      </c>
      <c r="F109" s="26">
        <v>239.261</v>
      </c>
      <c r="G109" s="26">
        <v>240.22900000000001</v>
      </c>
      <c r="H109" s="26">
        <v>241.018</v>
      </c>
      <c r="I109" s="26">
        <v>240.62799999999999</v>
      </c>
      <c r="J109" s="26">
        <v>240.84899999999999</v>
      </c>
      <c r="K109" s="26">
        <v>241.428</v>
      </c>
      <c r="L109" s="26">
        <v>241.72900000000001</v>
      </c>
      <c r="M109" s="26">
        <v>241.35300000000001</v>
      </c>
      <c r="N109" s="26">
        <v>241.43199999999999</v>
      </c>
      <c r="P109" t="s">
        <v>162</v>
      </c>
      <c r="Q109" s="9">
        <f>$E$118/J112</f>
        <v>1.2464978679284995</v>
      </c>
      <c r="R109" s="27">
        <f>1+(Q109-1)*2</f>
        <v>1.492995735856999</v>
      </c>
      <c r="S109">
        <v>1.4832694360945304</v>
      </c>
    </row>
    <row r="110" spans="1:19" x14ac:dyDescent="0.25">
      <c r="A110" s="21">
        <v>0</v>
      </c>
      <c r="B110" s="22" t="s">
        <v>163</v>
      </c>
      <c r="C110" s="26">
        <v>242.839</v>
      </c>
      <c r="D110" s="26">
        <v>243.60300000000001</v>
      </c>
      <c r="E110" s="26">
        <v>243.80099999999999</v>
      </c>
      <c r="F110" s="26">
        <v>244.524</v>
      </c>
      <c r="G110" s="26">
        <v>244.733</v>
      </c>
      <c r="H110" s="26">
        <v>244.95500000000001</v>
      </c>
      <c r="I110" s="26">
        <v>244.786</v>
      </c>
      <c r="J110" s="26">
        <v>245.51900000000001</v>
      </c>
      <c r="K110" s="26">
        <v>246.81899999999999</v>
      </c>
      <c r="L110" s="26">
        <v>246.66300000000001</v>
      </c>
      <c r="M110" s="26">
        <v>246.66900000000001</v>
      </c>
      <c r="N110" s="26">
        <v>246.524</v>
      </c>
      <c r="P110" t="s">
        <v>11</v>
      </c>
      <c r="Q110" s="9">
        <f>$E$118/H114</f>
        <v>1.177047140922207</v>
      </c>
      <c r="R110">
        <f t="shared" ref="R110:R115" si="0">1+(Q110-1)*2</f>
        <v>1.3540942818444139</v>
      </c>
      <c r="S110" s="27">
        <v>1.3735521506304003</v>
      </c>
    </row>
    <row r="111" spans="1:19" x14ac:dyDescent="0.25">
      <c r="A111" s="21">
        <v>0</v>
      </c>
      <c r="B111" s="22" t="s">
        <v>164</v>
      </c>
      <c r="C111" s="26">
        <v>247.86699999999999</v>
      </c>
      <c r="D111" s="26">
        <v>248.99100000000001</v>
      </c>
      <c r="E111" s="26">
        <v>249.554</v>
      </c>
      <c r="F111" s="26">
        <v>250.54599999999999</v>
      </c>
      <c r="G111" s="26">
        <v>251.58799999999999</v>
      </c>
      <c r="H111" s="26">
        <v>251.989</v>
      </c>
      <c r="I111" s="26">
        <v>252.006</v>
      </c>
      <c r="J111" s="26">
        <v>252.14599999999999</v>
      </c>
      <c r="K111" s="26">
        <v>252.43899999999999</v>
      </c>
      <c r="L111" s="26">
        <v>252.88499999999999</v>
      </c>
      <c r="M111" s="26">
        <v>252.03800000000001</v>
      </c>
      <c r="N111" s="26">
        <v>251.233</v>
      </c>
      <c r="P111" t="s">
        <v>15</v>
      </c>
      <c r="Q111" s="9">
        <f>$E$118/G117</f>
        <v>1.0182443985238911</v>
      </c>
      <c r="R111">
        <f t="shared" si="0"/>
        <v>1.0364887970477823</v>
      </c>
      <c r="S111" s="27">
        <v>1.0545723333333334</v>
      </c>
    </row>
    <row r="112" spans="1:19" x14ac:dyDescent="0.25">
      <c r="A112" s="21">
        <v>0</v>
      </c>
      <c r="B112" s="22" t="s">
        <v>165</v>
      </c>
      <c r="C112" s="26">
        <v>251.71199999999999</v>
      </c>
      <c r="D112" s="26">
        <v>252.77600000000001</v>
      </c>
      <c r="E112" s="26">
        <v>254.202</v>
      </c>
      <c r="F112" s="26">
        <v>255.548</v>
      </c>
      <c r="G112" s="26">
        <v>256.09199999999998</v>
      </c>
      <c r="H112" s="26">
        <v>256.14299999999997</v>
      </c>
      <c r="I112" s="26">
        <v>256.57100000000003</v>
      </c>
      <c r="J112" s="26">
        <v>256.55799999999999</v>
      </c>
      <c r="K112" s="26">
        <v>256.75900000000001</v>
      </c>
      <c r="L112" s="26">
        <v>257.346</v>
      </c>
      <c r="M112" s="26">
        <v>257.20800000000003</v>
      </c>
      <c r="N112" s="26">
        <v>256.97399999999999</v>
      </c>
      <c r="P112" t="s">
        <v>13</v>
      </c>
      <c r="Q112" s="9"/>
    </row>
    <row r="113" spans="1:19" x14ac:dyDescent="0.25">
      <c r="A113" s="21">
        <v>0</v>
      </c>
      <c r="B113" s="22" t="s">
        <v>166</v>
      </c>
      <c r="C113" s="26">
        <v>257.971</v>
      </c>
      <c r="D113" s="26">
        <v>258.678</v>
      </c>
      <c r="E113" s="26">
        <v>258.11500000000001</v>
      </c>
      <c r="F113" s="26">
        <v>256.38900000000001</v>
      </c>
      <c r="G113" s="26">
        <v>256.39400000000001</v>
      </c>
      <c r="H113" s="26">
        <v>257.79700000000003</v>
      </c>
      <c r="I113" s="26">
        <v>259.101</v>
      </c>
      <c r="J113" s="26">
        <v>259.91800000000001</v>
      </c>
      <c r="K113" s="26">
        <v>260.27999999999997</v>
      </c>
      <c r="L113" s="26">
        <v>260.38799999999998</v>
      </c>
      <c r="M113" s="26">
        <v>260.22899999999998</v>
      </c>
      <c r="N113" s="26">
        <v>260.47399999999999</v>
      </c>
      <c r="P113" t="s">
        <v>17</v>
      </c>
      <c r="Q113" s="9"/>
    </row>
    <row r="114" spans="1:19" x14ac:dyDescent="0.25">
      <c r="A114" s="21">
        <v>0</v>
      </c>
      <c r="B114" s="22" t="s">
        <v>167</v>
      </c>
      <c r="C114" s="26">
        <v>261.58199999999999</v>
      </c>
      <c r="D114" s="26">
        <v>263.01400000000001</v>
      </c>
      <c r="E114" s="26">
        <v>264.87700000000001</v>
      </c>
      <c r="F114" s="26">
        <v>267.05399999999997</v>
      </c>
      <c r="G114" s="26">
        <v>269.19499999999999</v>
      </c>
      <c r="H114" s="26">
        <v>271.69600000000003</v>
      </c>
      <c r="I114" s="26">
        <v>273.00299999999999</v>
      </c>
      <c r="J114" s="26">
        <v>273.56700000000001</v>
      </c>
      <c r="K114" s="26">
        <v>274.31</v>
      </c>
      <c r="L114" s="26">
        <v>276.589</v>
      </c>
      <c r="M114" s="26">
        <v>277.94799999999998</v>
      </c>
      <c r="N114" s="26">
        <v>278.80200000000002</v>
      </c>
      <c r="P114" t="s">
        <v>25</v>
      </c>
      <c r="Q114" s="9">
        <f>$E$118/L115</f>
        <v>1.0731077943170073</v>
      </c>
      <c r="R114">
        <f t="shared" si="0"/>
        <v>1.1462155886340146</v>
      </c>
      <c r="S114" s="27">
        <v>1.1958321369600005</v>
      </c>
    </row>
    <row r="115" spans="1:19" x14ac:dyDescent="0.25">
      <c r="A115" s="21">
        <v>0</v>
      </c>
      <c r="B115" s="22" t="s">
        <v>168</v>
      </c>
      <c r="C115" s="26">
        <v>281.14800000000002</v>
      </c>
      <c r="D115" s="26">
        <v>283.71600000000001</v>
      </c>
      <c r="E115" s="26">
        <v>287.50400000000002</v>
      </c>
      <c r="F115" s="26">
        <v>289.10899999999998</v>
      </c>
      <c r="G115" s="26">
        <v>292.29599999999999</v>
      </c>
      <c r="H115" s="26">
        <v>296.31099999999998</v>
      </c>
      <c r="I115" s="26">
        <v>296.27600000000001</v>
      </c>
      <c r="J115" s="26">
        <v>296.17099999999999</v>
      </c>
      <c r="K115" s="26">
        <v>296.80799999999999</v>
      </c>
      <c r="L115" s="26">
        <v>298.012</v>
      </c>
      <c r="M115" s="26">
        <v>297.71100000000001</v>
      </c>
      <c r="N115" s="26">
        <v>296.79700000000003</v>
      </c>
      <c r="P115" t="s">
        <v>26</v>
      </c>
      <c r="Q115" s="9">
        <f>$E$118/L115</f>
        <v>1.0731077943170073</v>
      </c>
      <c r="R115">
        <f t="shared" si="0"/>
        <v>1.1462155886340146</v>
      </c>
      <c r="S115" s="27">
        <v>1.1958321369600005</v>
      </c>
    </row>
    <row r="116" spans="1:19" x14ac:dyDescent="0.25">
      <c r="A116" s="21">
        <v>0</v>
      </c>
      <c r="B116" s="22" t="s">
        <v>169</v>
      </c>
      <c r="C116" s="26">
        <v>299.17</v>
      </c>
      <c r="D116" s="26">
        <v>300.83999999999997</v>
      </c>
      <c r="E116" s="26">
        <v>301.83600000000001</v>
      </c>
      <c r="F116" s="26">
        <v>303.363</v>
      </c>
      <c r="G116" s="26">
        <v>304.12700000000001</v>
      </c>
      <c r="H116" s="26">
        <v>305.10899999999998</v>
      </c>
      <c r="I116" s="26">
        <v>305.69099999999997</v>
      </c>
      <c r="J116" s="26">
        <v>307.02600000000001</v>
      </c>
      <c r="K116" s="26">
        <v>307.78899999999999</v>
      </c>
      <c r="L116" s="26">
        <v>307.67099999999999</v>
      </c>
      <c r="M116" s="26">
        <v>307.05099999999999</v>
      </c>
      <c r="N116" s="26">
        <v>306.74599999999998</v>
      </c>
    </row>
    <row r="117" spans="1:19" x14ac:dyDescent="0.25">
      <c r="A117" s="21">
        <v>0</v>
      </c>
      <c r="B117" s="22" t="s">
        <v>170</v>
      </c>
      <c r="C117" s="26">
        <v>308.41699999999997</v>
      </c>
      <c r="D117" s="26">
        <v>310.32600000000002</v>
      </c>
      <c r="E117" s="26">
        <v>312.33199999999999</v>
      </c>
      <c r="F117" s="26">
        <v>313.548</v>
      </c>
      <c r="G117" s="26">
        <v>314.06900000000002</v>
      </c>
      <c r="H117" s="26">
        <v>314.17500000000001</v>
      </c>
      <c r="I117" s="26">
        <v>314.54000000000002</v>
      </c>
      <c r="J117" s="26">
        <v>314.79599999999999</v>
      </c>
      <c r="K117" s="26">
        <v>315.30099999999999</v>
      </c>
      <c r="L117" s="26">
        <v>315.66399999999999</v>
      </c>
      <c r="M117" s="26">
        <v>315.49299999999999</v>
      </c>
      <c r="N117" s="26">
        <v>315.60500000000002</v>
      </c>
      <c r="P117" t="s">
        <v>171</v>
      </c>
    </row>
    <row r="118" spans="1:19" x14ac:dyDescent="0.25">
      <c r="A118" s="21">
        <v>0</v>
      </c>
      <c r="B118" s="22" t="s">
        <v>172</v>
      </c>
      <c r="C118" s="26">
        <v>317.67099999999999</v>
      </c>
      <c r="D118" s="26">
        <v>319.08199999999999</v>
      </c>
      <c r="E118" s="26">
        <v>319.79899999999998</v>
      </c>
      <c r="F118" s="23" t="s">
        <v>173</v>
      </c>
      <c r="G118" s="23" t="s">
        <v>173</v>
      </c>
      <c r="H118" s="23" t="s">
        <v>173</v>
      </c>
      <c r="I118" s="23" t="s">
        <v>173</v>
      </c>
      <c r="J118" s="23" t="s">
        <v>173</v>
      </c>
      <c r="K118" s="23" t="s">
        <v>173</v>
      </c>
      <c r="L118" s="23" t="s">
        <v>173</v>
      </c>
      <c r="M118" s="23" t="s">
        <v>173</v>
      </c>
      <c r="N118" s="23" t="s">
        <v>173</v>
      </c>
    </row>
  </sheetData>
  <mergeCells count="4">
    <mergeCell ref="B1:I1"/>
    <mergeCell ref="B2:I2"/>
    <mergeCell ref="R106:R107"/>
    <mergeCell ref="Q107:Q10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533B-0857-41B6-9C9B-BED9684D6E41}">
  <dimension ref="A1:G119"/>
  <sheetViews>
    <sheetView workbookViewId="0">
      <selection sqref="A1:XFD1048576"/>
    </sheetView>
  </sheetViews>
  <sheetFormatPr defaultRowHeight="15" x14ac:dyDescent="0.25"/>
  <cols>
    <col min="2" max="2" width="32.5703125" bestFit="1" customWidth="1"/>
    <col min="3" max="4" width="10.42578125" bestFit="1" customWidth="1"/>
    <col min="5" max="5" width="7.5703125" bestFit="1" customWidth="1"/>
    <col min="6" max="7" width="13.28515625" bestFit="1" customWidth="1"/>
  </cols>
  <sheetData>
    <row r="1" spans="1:7" ht="60" x14ac:dyDescent="0.25">
      <c r="A1" s="45" t="s">
        <v>36</v>
      </c>
      <c r="B1" s="19" t="s">
        <v>174</v>
      </c>
    </row>
    <row r="2" spans="1:7" ht="14.45" customHeight="1" x14ac:dyDescent="0.25">
      <c r="A2" s="45" t="s">
        <v>36</v>
      </c>
      <c r="B2" s="19" t="s">
        <v>38</v>
      </c>
    </row>
    <row r="3" spans="1:7" x14ac:dyDescent="0.25">
      <c r="A3" s="45" t="s">
        <v>36</v>
      </c>
      <c r="B3" s="19" t="s">
        <v>36</v>
      </c>
    </row>
    <row r="4" spans="1:7" ht="14.45" customHeight="1" x14ac:dyDescent="0.25">
      <c r="A4" s="20" t="s">
        <v>39</v>
      </c>
      <c r="B4" s="20" t="s">
        <v>27</v>
      </c>
      <c r="C4" s="20" t="s">
        <v>175</v>
      </c>
      <c r="D4" s="20" t="s">
        <v>175</v>
      </c>
      <c r="E4" s="20" t="s">
        <v>176</v>
      </c>
      <c r="F4" s="20" t="s">
        <v>177</v>
      </c>
      <c r="G4" s="20" t="s">
        <v>177</v>
      </c>
    </row>
    <row r="5" spans="1:7" ht="30" x14ac:dyDescent="0.25">
      <c r="C5" s="43" t="s">
        <v>178</v>
      </c>
      <c r="D5" s="43" t="s">
        <v>179</v>
      </c>
      <c r="F5" s="43" t="s">
        <v>51</v>
      </c>
      <c r="G5" s="43" t="s">
        <v>176</v>
      </c>
    </row>
    <row r="6" spans="1:7" x14ac:dyDescent="0.25">
      <c r="A6" s="45" t="s">
        <v>36</v>
      </c>
      <c r="B6" s="19" t="s">
        <v>36</v>
      </c>
    </row>
    <row r="7" spans="1:7" x14ac:dyDescent="0.25">
      <c r="A7" s="21">
        <v>0</v>
      </c>
      <c r="B7" s="22" t="s">
        <v>52</v>
      </c>
      <c r="C7" s="23" t="s">
        <v>173</v>
      </c>
      <c r="D7" s="23" t="s">
        <v>173</v>
      </c>
      <c r="E7" s="24">
        <v>9.9</v>
      </c>
      <c r="F7" s="23" t="s">
        <v>173</v>
      </c>
      <c r="G7" s="23" t="s">
        <v>173</v>
      </c>
    </row>
    <row r="8" spans="1:7" x14ac:dyDescent="0.25">
      <c r="A8" s="21">
        <v>0</v>
      </c>
      <c r="B8" s="22" t="s">
        <v>53</v>
      </c>
      <c r="C8" s="23" t="s">
        <v>173</v>
      </c>
      <c r="D8" s="23" t="s">
        <v>173</v>
      </c>
      <c r="E8" s="24">
        <v>10</v>
      </c>
      <c r="F8" s="24">
        <v>1</v>
      </c>
      <c r="G8" s="24">
        <v>1</v>
      </c>
    </row>
    <row r="9" spans="1:7" x14ac:dyDescent="0.25">
      <c r="A9" s="21">
        <v>0</v>
      </c>
      <c r="B9" s="22" t="s">
        <v>54</v>
      </c>
      <c r="C9" s="23" t="s">
        <v>173</v>
      </c>
      <c r="D9" s="23" t="s">
        <v>173</v>
      </c>
      <c r="E9" s="24">
        <v>10.1</v>
      </c>
      <c r="F9" s="24">
        <v>2</v>
      </c>
      <c r="G9" s="24">
        <v>1</v>
      </c>
    </row>
    <row r="10" spans="1:7" x14ac:dyDescent="0.25">
      <c r="A10" s="21">
        <v>0</v>
      </c>
      <c r="B10" s="22" t="s">
        <v>55</v>
      </c>
      <c r="C10" s="23" t="s">
        <v>173</v>
      </c>
      <c r="D10" s="23" t="s">
        <v>173</v>
      </c>
      <c r="E10" s="24">
        <v>10.9</v>
      </c>
      <c r="F10" s="24">
        <v>12.6</v>
      </c>
      <c r="G10" s="24">
        <v>7.9</v>
      </c>
    </row>
    <row r="11" spans="1:7" x14ac:dyDescent="0.25">
      <c r="A11" s="21">
        <v>0</v>
      </c>
      <c r="B11" s="22" t="s">
        <v>56</v>
      </c>
      <c r="C11" s="23" t="s">
        <v>173</v>
      </c>
      <c r="D11" s="23" t="s">
        <v>173</v>
      </c>
      <c r="E11" s="24">
        <v>12.8</v>
      </c>
      <c r="F11" s="24">
        <v>18.100000000000001</v>
      </c>
      <c r="G11" s="24">
        <v>17.399999999999999</v>
      </c>
    </row>
    <row r="12" spans="1:7" x14ac:dyDescent="0.25">
      <c r="A12" s="21">
        <v>0</v>
      </c>
      <c r="B12" s="22" t="s">
        <v>57</v>
      </c>
      <c r="C12" s="23" t="s">
        <v>173</v>
      </c>
      <c r="D12" s="23" t="s">
        <v>173</v>
      </c>
      <c r="E12" s="24">
        <v>15.1</v>
      </c>
      <c r="F12" s="24">
        <v>20.399999999999999</v>
      </c>
      <c r="G12" s="24">
        <v>18</v>
      </c>
    </row>
    <row r="13" spans="1:7" x14ac:dyDescent="0.25">
      <c r="A13" s="21">
        <v>0</v>
      </c>
      <c r="B13" s="22" t="s">
        <v>58</v>
      </c>
      <c r="C13" s="23" t="s">
        <v>173</v>
      </c>
      <c r="D13" s="23" t="s">
        <v>173</v>
      </c>
      <c r="E13" s="24">
        <v>17.3</v>
      </c>
      <c r="F13" s="24">
        <v>14.5</v>
      </c>
      <c r="G13" s="24">
        <v>14.6</v>
      </c>
    </row>
    <row r="14" spans="1:7" x14ac:dyDescent="0.25">
      <c r="A14" s="21">
        <v>0</v>
      </c>
      <c r="B14" s="22" t="s">
        <v>59</v>
      </c>
      <c r="C14" s="23" t="s">
        <v>173</v>
      </c>
      <c r="D14" s="23" t="s">
        <v>173</v>
      </c>
      <c r="E14" s="24">
        <v>20</v>
      </c>
      <c r="F14" s="24">
        <v>2.6</v>
      </c>
      <c r="G14" s="24">
        <v>15.6</v>
      </c>
    </row>
    <row r="15" spans="1:7" x14ac:dyDescent="0.25">
      <c r="A15" s="21">
        <v>0</v>
      </c>
      <c r="B15" s="22" t="s">
        <v>60</v>
      </c>
      <c r="C15" s="23" t="s">
        <v>173</v>
      </c>
      <c r="D15" s="23" t="s">
        <v>173</v>
      </c>
      <c r="E15" s="24">
        <v>17.899999999999999</v>
      </c>
      <c r="F15" s="24">
        <v>-10.8</v>
      </c>
      <c r="G15" s="24">
        <v>-10.5</v>
      </c>
    </row>
    <row r="16" spans="1:7" x14ac:dyDescent="0.25">
      <c r="A16" s="21">
        <v>0</v>
      </c>
      <c r="B16" s="22" t="s">
        <v>61</v>
      </c>
      <c r="C16" s="23" t="s">
        <v>173</v>
      </c>
      <c r="D16" s="23" t="s">
        <v>173</v>
      </c>
      <c r="E16" s="24">
        <v>16.8</v>
      </c>
      <c r="F16" s="24">
        <v>-2.2999999999999998</v>
      </c>
      <c r="G16" s="24">
        <v>-6.1</v>
      </c>
    </row>
    <row r="17" spans="1:7" x14ac:dyDescent="0.25">
      <c r="A17" s="21">
        <v>0</v>
      </c>
      <c r="B17" s="22" t="s">
        <v>62</v>
      </c>
      <c r="C17" s="23" t="s">
        <v>173</v>
      </c>
      <c r="D17" s="23" t="s">
        <v>173</v>
      </c>
      <c r="E17" s="24">
        <v>17.100000000000001</v>
      </c>
      <c r="F17" s="24">
        <v>2.4</v>
      </c>
      <c r="G17" s="24">
        <v>1.8</v>
      </c>
    </row>
    <row r="18" spans="1:7" x14ac:dyDescent="0.25">
      <c r="A18" s="21">
        <v>0</v>
      </c>
      <c r="B18" s="22" t="s">
        <v>63</v>
      </c>
      <c r="C18" s="23" t="s">
        <v>173</v>
      </c>
      <c r="D18" s="23" t="s">
        <v>173</v>
      </c>
      <c r="E18" s="24">
        <v>17.100000000000001</v>
      </c>
      <c r="F18" s="24">
        <v>0</v>
      </c>
      <c r="G18" s="24">
        <v>0</v>
      </c>
    </row>
    <row r="19" spans="1:7" x14ac:dyDescent="0.25">
      <c r="A19" s="21">
        <v>0</v>
      </c>
      <c r="B19" s="22" t="s">
        <v>64</v>
      </c>
      <c r="C19" s="23" t="s">
        <v>173</v>
      </c>
      <c r="D19" s="23" t="s">
        <v>173</v>
      </c>
      <c r="E19" s="24">
        <v>17.5</v>
      </c>
      <c r="F19" s="24">
        <v>3.5</v>
      </c>
      <c r="G19" s="24">
        <v>2.2999999999999998</v>
      </c>
    </row>
    <row r="20" spans="1:7" x14ac:dyDescent="0.25">
      <c r="A20" s="21">
        <v>0</v>
      </c>
      <c r="B20" s="22" t="s">
        <v>65</v>
      </c>
      <c r="C20" s="23" t="s">
        <v>173</v>
      </c>
      <c r="D20" s="23" t="s">
        <v>173</v>
      </c>
      <c r="E20" s="24">
        <v>17.7</v>
      </c>
      <c r="F20" s="24">
        <v>-1.1000000000000001</v>
      </c>
      <c r="G20" s="24">
        <v>1.1000000000000001</v>
      </c>
    </row>
    <row r="21" spans="1:7" x14ac:dyDescent="0.25">
      <c r="A21" s="21">
        <v>0</v>
      </c>
      <c r="B21" s="22" t="s">
        <v>66</v>
      </c>
      <c r="C21" s="23" t="s">
        <v>173</v>
      </c>
      <c r="D21" s="23" t="s">
        <v>173</v>
      </c>
      <c r="E21" s="24">
        <v>17.399999999999999</v>
      </c>
      <c r="F21" s="24">
        <v>-2.2999999999999998</v>
      </c>
      <c r="G21" s="24">
        <v>-1.7</v>
      </c>
    </row>
    <row r="22" spans="1:7" x14ac:dyDescent="0.25">
      <c r="A22" s="21">
        <v>0</v>
      </c>
      <c r="B22" s="22" t="s">
        <v>67</v>
      </c>
      <c r="C22" s="23" t="s">
        <v>173</v>
      </c>
      <c r="D22" s="23" t="s">
        <v>173</v>
      </c>
      <c r="E22" s="24">
        <v>17.100000000000001</v>
      </c>
      <c r="F22" s="24">
        <v>-1.2</v>
      </c>
      <c r="G22" s="24">
        <v>-1.7</v>
      </c>
    </row>
    <row r="23" spans="1:7" x14ac:dyDescent="0.25">
      <c r="A23" s="21">
        <v>0</v>
      </c>
      <c r="B23" s="22" t="s">
        <v>68</v>
      </c>
      <c r="C23" t="s">
        <v>173</v>
      </c>
      <c r="D23" t="s">
        <v>173</v>
      </c>
      <c r="E23" s="25">
        <v>17.100000000000001</v>
      </c>
      <c r="F23" s="25">
        <v>0.6</v>
      </c>
      <c r="G23" s="25">
        <v>0</v>
      </c>
    </row>
    <row r="24" spans="1:7" x14ac:dyDescent="0.25">
      <c r="A24" s="21">
        <v>0</v>
      </c>
      <c r="B24" s="22" t="s">
        <v>69</v>
      </c>
      <c r="C24" t="s">
        <v>173</v>
      </c>
      <c r="D24" t="s">
        <v>173</v>
      </c>
      <c r="E24" s="24">
        <v>16.7</v>
      </c>
      <c r="F24" s="24">
        <v>-6.4</v>
      </c>
      <c r="G24" s="25">
        <v>-2.2999999999999998</v>
      </c>
    </row>
    <row r="25" spans="1:7" x14ac:dyDescent="0.25">
      <c r="A25" s="21">
        <v>0</v>
      </c>
      <c r="B25" s="22" t="s">
        <v>70</v>
      </c>
      <c r="C25" s="23" t="s">
        <v>173</v>
      </c>
      <c r="D25" s="23" t="s">
        <v>173</v>
      </c>
      <c r="E25" s="24">
        <v>15.2</v>
      </c>
      <c r="F25" s="24">
        <v>-9.3000000000000007</v>
      </c>
      <c r="G25" s="24">
        <v>-9</v>
      </c>
    </row>
    <row r="26" spans="1:7" x14ac:dyDescent="0.25">
      <c r="A26" s="21">
        <v>0</v>
      </c>
      <c r="B26" s="22" t="s">
        <v>71</v>
      </c>
      <c r="C26" s="23" t="s">
        <v>173</v>
      </c>
      <c r="D26" s="23" t="s">
        <v>173</v>
      </c>
      <c r="E26" s="24">
        <v>13.7</v>
      </c>
      <c r="F26" s="24">
        <v>-10.3</v>
      </c>
      <c r="G26" s="24">
        <v>-9.9</v>
      </c>
    </row>
    <row r="27" spans="1:7" x14ac:dyDescent="0.25">
      <c r="A27" s="21">
        <v>0</v>
      </c>
      <c r="B27" s="22" t="s">
        <v>72</v>
      </c>
      <c r="C27" s="23" t="s">
        <v>173</v>
      </c>
      <c r="D27" s="23" t="s">
        <v>173</v>
      </c>
      <c r="E27" s="24">
        <v>13</v>
      </c>
      <c r="F27" s="24">
        <v>0.8</v>
      </c>
      <c r="G27" s="24">
        <v>-5.0999999999999996</v>
      </c>
    </row>
    <row r="28" spans="1:7" x14ac:dyDescent="0.25">
      <c r="A28" s="21">
        <v>0</v>
      </c>
      <c r="B28" s="22" t="s">
        <v>73</v>
      </c>
      <c r="C28" s="23" t="s">
        <v>173</v>
      </c>
      <c r="D28" s="23" t="s">
        <v>173</v>
      </c>
      <c r="E28" s="24">
        <v>13.4</v>
      </c>
      <c r="F28" s="24">
        <v>1.5</v>
      </c>
      <c r="G28" s="24">
        <v>3.1</v>
      </c>
    </row>
    <row r="29" spans="1:7" x14ac:dyDescent="0.25">
      <c r="A29" s="21">
        <v>0</v>
      </c>
      <c r="B29" s="22" t="s">
        <v>74</v>
      </c>
      <c r="C29" s="23" t="s">
        <v>173</v>
      </c>
      <c r="D29" s="23" t="s">
        <v>173</v>
      </c>
      <c r="E29" s="24">
        <v>13.7</v>
      </c>
      <c r="F29" s="24">
        <v>3</v>
      </c>
      <c r="G29" s="24">
        <v>2.2000000000000002</v>
      </c>
    </row>
    <row r="30" spans="1:7" x14ac:dyDescent="0.25">
      <c r="A30" s="21">
        <v>0</v>
      </c>
      <c r="B30" s="22" t="s">
        <v>75</v>
      </c>
      <c r="C30" s="23" t="s">
        <v>173</v>
      </c>
      <c r="D30" s="23" t="s">
        <v>173</v>
      </c>
      <c r="E30" s="24">
        <v>13.9</v>
      </c>
      <c r="F30" s="24">
        <v>1.4</v>
      </c>
      <c r="G30" s="24">
        <v>1.5</v>
      </c>
    </row>
    <row r="31" spans="1:7" x14ac:dyDescent="0.25">
      <c r="A31" s="21">
        <v>0</v>
      </c>
      <c r="B31" s="22" t="s">
        <v>76</v>
      </c>
      <c r="C31" s="23" t="s">
        <v>173</v>
      </c>
      <c r="D31" s="23" t="s">
        <v>173</v>
      </c>
      <c r="E31" s="24">
        <v>14.4</v>
      </c>
      <c r="F31" s="24">
        <v>2.9</v>
      </c>
      <c r="G31" s="24">
        <v>3.6</v>
      </c>
    </row>
    <row r="32" spans="1:7" x14ac:dyDescent="0.25">
      <c r="A32" s="21">
        <v>0</v>
      </c>
      <c r="B32" s="22" t="s">
        <v>77</v>
      </c>
      <c r="C32" s="23" t="s">
        <v>173</v>
      </c>
      <c r="D32" s="23" t="s">
        <v>173</v>
      </c>
      <c r="E32" s="24">
        <v>14.1</v>
      </c>
      <c r="F32" s="24">
        <v>-2.8</v>
      </c>
      <c r="G32" s="24">
        <v>-2.1</v>
      </c>
    </row>
    <row r="33" spans="1:7" x14ac:dyDescent="0.25">
      <c r="A33" s="21">
        <v>0</v>
      </c>
      <c r="B33" s="22" t="s">
        <v>78</v>
      </c>
      <c r="C33" s="23" t="s">
        <v>173</v>
      </c>
      <c r="D33" s="23" t="s">
        <v>173</v>
      </c>
      <c r="E33" s="24">
        <v>13.9</v>
      </c>
      <c r="F33" s="24">
        <v>0</v>
      </c>
      <c r="G33" s="24">
        <v>-1.4</v>
      </c>
    </row>
    <row r="34" spans="1:7" x14ac:dyDescent="0.25">
      <c r="A34" s="21">
        <v>0</v>
      </c>
      <c r="B34" s="22" t="s">
        <v>79</v>
      </c>
      <c r="C34" s="23" t="s">
        <v>173</v>
      </c>
      <c r="D34" s="23" t="s">
        <v>173</v>
      </c>
      <c r="E34" s="24">
        <v>14</v>
      </c>
      <c r="F34" s="24">
        <v>0.7</v>
      </c>
      <c r="G34" s="24">
        <v>0.7</v>
      </c>
    </row>
    <row r="35" spans="1:7" x14ac:dyDescent="0.25">
      <c r="A35" s="21">
        <v>0</v>
      </c>
      <c r="B35" s="22" t="s">
        <v>80</v>
      </c>
      <c r="C35" s="23" t="s">
        <v>173</v>
      </c>
      <c r="D35" s="23" t="s">
        <v>173</v>
      </c>
      <c r="E35" s="24">
        <v>14.7</v>
      </c>
      <c r="F35" s="24">
        <v>9.9</v>
      </c>
      <c r="G35" s="24">
        <v>5</v>
      </c>
    </row>
    <row r="36" spans="1:7" x14ac:dyDescent="0.25">
      <c r="A36" s="21">
        <v>0</v>
      </c>
      <c r="B36" s="22" t="s">
        <v>81</v>
      </c>
      <c r="C36" s="23" t="s">
        <v>173</v>
      </c>
      <c r="D36" s="23" t="s">
        <v>173</v>
      </c>
      <c r="E36" s="24">
        <v>16.3</v>
      </c>
      <c r="F36" s="24">
        <v>9</v>
      </c>
      <c r="G36" s="24">
        <v>10.9</v>
      </c>
    </row>
    <row r="37" spans="1:7" x14ac:dyDescent="0.25">
      <c r="A37" s="21">
        <v>0</v>
      </c>
      <c r="B37" s="22" t="s">
        <v>82</v>
      </c>
      <c r="C37" s="23" t="s">
        <v>173</v>
      </c>
      <c r="D37" s="23" t="s">
        <v>173</v>
      </c>
      <c r="E37" s="24">
        <v>17.3</v>
      </c>
      <c r="F37" s="24">
        <v>3</v>
      </c>
      <c r="G37" s="24">
        <v>6.1</v>
      </c>
    </row>
    <row r="38" spans="1:7" x14ac:dyDescent="0.25">
      <c r="A38" s="21">
        <v>0</v>
      </c>
      <c r="B38" s="22" t="s">
        <v>83</v>
      </c>
      <c r="C38" s="23" t="s">
        <v>173</v>
      </c>
      <c r="D38" s="23" t="s">
        <v>173</v>
      </c>
      <c r="E38" s="24">
        <v>17.600000000000001</v>
      </c>
      <c r="F38" s="24">
        <v>2.2999999999999998</v>
      </c>
      <c r="G38" s="24">
        <v>1.7</v>
      </c>
    </row>
    <row r="39" spans="1:7" x14ac:dyDescent="0.25">
      <c r="A39" s="21">
        <v>0</v>
      </c>
      <c r="B39" s="22" t="s">
        <v>84</v>
      </c>
      <c r="C39" s="23" t="s">
        <v>173</v>
      </c>
      <c r="D39" s="23" t="s">
        <v>173</v>
      </c>
      <c r="E39" s="24">
        <v>18</v>
      </c>
      <c r="F39" s="24">
        <v>2.2000000000000002</v>
      </c>
      <c r="G39" s="24">
        <v>2.2999999999999998</v>
      </c>
    </row>
    <row r="40" spans="1:7" x14ac:dyDescent="0.25">
      <c r="A40" s="21">
        <v>0</v>
      </c>
      <c r="B40" s="22" t="s">
        <v>85</v>
      </c>
      <c r="C40" s="23" t="s">
        <v>173</v>
      </c>
      <c r="D40" s="23" t="s">
        <v>173</v>
      </c>
      <c r="E40" s="24">
        <v>19.5</v>
      </c>
      <c r="F40" s="24">
        <v>18.100000000000001</v>
      </c>
      <c r="G40" s="24">
        <v>8.3000000000000007</v>
      </c>
    </row>
    <row r="41" spans="1:7" x14ac:dyDescent="0.25">
      <c r="A41" s="21">
        <v>0</v>
      </c>
      <c r="B41" s="22" t="s">
        <v>86</v>
      </c>
      <c r="C41" s="23" t="s">
        <v>173</v>
      </c>
      <c r="D41" s="23" t="s">
        <v>173</v>
      </c>
      <c r="E41" s="24">
        <v>22.3</v>
      </c>
      <c r="F41" s="24">
        <v>8.8000000000000007</v>
      </c>
      <c r="G41" s="24">
        <v>14.4</v>
      </c>
    </row>
    <row r="42" spans="1:7" x14ac:dyDescent="0.25">
      <c r="A42" s="21">
        <v>0</v>
      </c>
      <c r="B42" s="22" t="s">
        <v>87</v>
      </c>
      <c r="C42" s="23" t="s">
        <v>173</v>
      </c>
      <c r="D42" s="23" t="s">
        <v>173</v>
      </c>
      <c r="E42" s="24">
        <v>24.1</v>
      </c>
      <c r="F42" s="24">
        <v>3</v>
      </c>
      <c r="G42" s="24">
        <v>8.1</v>
      </c>
    </row>
    <row r="43" spans="1:7" x14ac:dyDescent="0.25">
      <c r="A43" s="21">
        <v>0</v>
      </c>
      <c r="B43" s="22" t="s">
        <v>88</v>
      </c>
      <c r="C43" s="23" t="s">
        <v>173</v>
      </c>
      <c r="D43" s="23" t="s">
        <v>173</v>
      </c>
      <c r="E43" s="24">
        <v>23.8</v>
      </c>
      <c r="F43" s="24">
        <v>-2.1</v>
      </c>
      <c r="G43" s="24">
        <v>-1.2</v>
      </c>
    </row>
    <row r="44" spans="1:7" x14ac:dyDescent="0.25">
      <c r="A44" s="21">
        <v>0</v>
      </c>
      <c r="B44" s="22" t="s">
        <v>89</v>
      </c>
      <c r="C44" s="23" t="s">
        <v>173</v>
      </c>
      <c r="D44" s="23" t="s">
        <v>173</v>
      </c>
      <c r="E44" s="24">
        <v>24.1</v>
      </c>
      <c r="F44" s="24">
        <v>5.9</v>
      </c>
      <c r="G44" s="24">
        <v>1.3</v>
      </c>
    </row>
    <row r="45" spans="1:7" x14ac:dyDescent="0.25">
      <c r="A45" s="21">
        <v>0</v>
      </c>
      <c r="B45" s="22" t="s">
        <v>90</v>
      </c>
      <c r="C45" s="23" t="s">
        <v>173</v>
      </c>
      <c r="D45" s="23" t="s">
        <v>173</v>
      </c>
      <c r="E45" s="24">
        <v>26</v>
      </c>
      <c r="F45" s="24">
        <v>6</v>
      </c>
      <c r="G45" s="24">
        <v>7.9</v>
      </c>
    </row>
    <row r="46" spans="1:7" x14ac:dyDescent="0.25">
      <c r="A46" s="21">
        <v>0</v>
      </c>
      <c r="B46" s="22" t="s">
        <v>91</v>
      </c>
      <c r="C46" s="23" t="s">
        <v>173</v>
      </c>
      <c r="D46" s="23" t="s">
        <v>173</v>
      </c>
      <c r="E46" s="24">
        <v>26.5</v>
      </c>
      <c r="F46" s="24">
        <v>0.8</v>
      </c>
      <c r="G46" s="24">
        <v>1.9</v>
      </c>
    </row>
    <row r="47" spans="1:7" x14ac:dyDescent="0.25">
      <c r="A47" s="21">
        <v>0</v>
      </c>
      <c r="B47" s="22" t="s">
        <v>92</v>
      </c>
      <c r="C47" s="23" t="s">
        <v>173</v>
      </c>
      <c r="D47" s="23" t="s">
        <v>173</v>
      </c>
      <c r="E47" s="24">
        <v>26.7</v>
      </c>
      <c r="F47" s="24">
        <v>0.7</v>
      </c>
      <c r="G47" s="24">
        <v>0.8</v>
      </c>
    </row>
    <row r="48" spans="1:7" x14ac:dyDescent="0.25">
      <c r="A48" s="21">
        <v>0</v>
      </c>
      <c r="B48" s="22" t="s">
        <v>93</v>
      </c>
      <c r="C48" s="23" t="s">
        <v>173</v>
      </c>
      <c r="D48" s="23" t="s">
        <v>173</v>
      </c>
      <c r="E48" s="24">
        <v>26.9</v>
      </c>
      <c r="F48" s="24">
        <v>-0.7</v>
      </c>
      <c r="G48" s="24">
        <v>0.7</v>
      </c>
    </row>
    <row r="49" spans="1:7" x14ac:dyDescent="0.25">
      <c r="A49" s="21">
        <v>0</v>
      </c>
      <c r="B49" s="22" t="s">
        <v>94</v>
      </c>
      <c r="C49" s="23" t="s">
        <v>173</v>
      </c>
      <c r="D49" s="23" t="s">
        <v>173</v>
      </c>
      <c r="E49" s="24">
        <v>26.8</v>
      </c>
      <c r="F49" s="24">
        <v>0.4</v>
      </c>
      <c r="G49" s="24">
        <v>-0.4</v>
      </c>
    </row>
    <row r="50" spans="1:7" x14ac:dyDescent="0.25">
      <c r="A50" s="21">
        <v>0</v>
      </c>
      <c r="B50" s="22" t="s">
        <v>95</v>
      </c>
      <c r="C50" s="23" t="s">
        <v>173</v>
      </c>
      <c r="D50" s="23" t="s">
        <v>173</v>
      </c>
      <c r="E50" s="24">
        <v>27.2</v>
      </c>
      <c r="F50" s="24">
        <v>3</v>
      </c>
      <c r="G50" s="24">
        <v>1.5</v>
      </c>
    </row>
    <row r="51" spans="1:7" x14ac:dyDescent="0.25">
      <c r="A51" s="21">
        <v>0</v>
      </c>
      <c r="B51" s="22" t="s">
        <v>96</v>
      </c>
      <c r="C51" s="23" t="s">
        <v>173</v>
      </c>
      <c r="D51" s="23" t="s">
        <v>173</v>
      </c>
      <c r="E51" s="24">
        <v>28.1</v>
      </c>
      <c r="F51" s="24">
        <v>2.9</v>
      </c>
      <c r="G51" s="24">
        <v>3.3</v>
      </c>
    </row>
    <row r="52" spans="1:7" x14ac:dyDescent="0.25">
      <c r="A52" s="21">
        <v>0</v>
      </c>
      <c r="B52" s="22" t="s">
        <v>97</v>
      </c>
      <c r="C52" s="23" t="s">
        <v>173</v>
      </c>
      <c r="D52" s="23" t="s">
        <v>173</v>
      </c>
      <c r="E52" s="24">
        <v>28.9</v>
      </c>
      <c r="F52" s="24">
        <v>1.8</v>
      </c>
      <c r="G52" s="24">
        <v>2.8</v>
      </c>
    </row>
    <row r="53" spans="1:7" x14ac:dyDescent="0.25">
      <c r="A53" s="21">
        <v>0</v>
      </c>
      <c r="B53" s="22" t="s">
        <v>98</v>
      </c>
      <c r="C53" s="23" t="s">
        <v>173</v>
      </c>
      <c r="D53" s="23" t="s">
        <v>173</v>
      </c>
      <c r="E53" s="24">
        <v>29.1</v>
      </c>
      <c r="F53" s="24">
        <v>1.7</v>
      </c>
      <c r="G53" s="24">
        <v>0.7</v>
      </c>
    </row>
    <row r="54" spans="1:7" x14ac:dyDescent="0.25">
      <c r="A54" s="21">
        <v>0</v>
      </c>
      <c r="B54" s="22" t="s">
        <v>99</v>
      </c>
      <c r="C54" s="23" t="s">
        <v>173</v>
      </c>
      <c r="D54" s="23" t="s">
        <v>173</v>
      </c>
      <c r="E54" s="24">
        <v>29.6</v>
      </c>
      <c r="F54" s="24">
        <v>1.4</v>
      </c>
      <c r="G54" s="24">
        <v>1.7</v>
      </c>
    </row>
    <row r="55" spans="1:7" x14ac:dyDescent="0.25">
      <c r="A55" s="21">
        <v>0</v>
      </c>
      <c r="B55" s="22" t="s">
        <v>100</v>
      </c>
      <c r="C55" s="23" t="s">
        <v>173</v>
      </c>
      <c r="D55" s="23" t="s">
        <v>173</v>
      </c>
      <c r="E55" s="24">
        <v>29.9</v>
      </c>
      <c r="F55" s="24">
        <v>0.7</v>
      </c>
      <c r="G55" s="24">
        <v>1</v>
      </c>
    </row>
    <row r="56" spans="1:7" x14ac:dyDescent="0.25">
      <c r="A56" s="21">
        <v>0</v>
      </c>
      <c r="B56" s="22" t="s">
        <v>101</v>
      </c>
      <c r="C56" s="23" t="s">
        <v>173</v>
      </c>
      <c r="D56" s="23" t="s">
        <v>173</v>
      </c>
      <c r="E56" s="24">
        <v>30.2</v>
      </c>
      <c r="F56" s="24">
        <v>1.3</v>
      </c>
      <c r="G56" s="24">
        <v>1</v>
      </c>
    </row>
    <row r="57" spans="1:7" x14ac:dyDescent="0.25">
      <c r="A57" s="21">
        <v>0</v>
      </c>
      <c r="B57" s="22" t="s">
        <v>102</v>
      </c>
      <c r="C57" s="23" t="s">
        <v>173</v>
      </c>
      <c r="D57" s="23" t="s">
        <v>173</v>
      </c>
      <c r="E57" s="24">
        <v>30.6</v>
      </c>
      <c r="F57" s="24">
        <v>1.6</v>
      </c>
      <c r="G57" s="24">
        <v>1.3</v>
      </c>
    </row>
    <row r="58" spans="1:7" x14ac:dyDescent="0.25">
      <c r="A58" s="21">
        <v>0</v>
      </c>
      <c r="B58" s="22" t="s">
        <v>103</v>
      </c>
      <c r="C58" s="23" t="s">
        <v>173</v>
      </c>
      <c r="D58" s="23" t="s">
        <v>173</v>
      </c>
      <c r="E58" s="24">
        <v>31</v>
      </c>
      <c r="F58" s="24">
        <v>1</v>
      </c>
      <c r="G58" s="24">
        <v>1.3</v>
      </c>
    </row>
    <row r="59" spans="1:7" x14ac:dyDescent="0.25">
      <c r="A59" s="21">
        <v>0</v>
      </c>
      <c r="B59" s="22" t="s">
        <v>104</v>
      </c>
      <c r="C59" s="23" t="s">
        <v>173</v>
      </c>
      <c r="D59" s="23" t="s">
        <v>173</v>
      </c>
      <c r="E59" s="24">
        <v>31.5</v>
      </c>
      <c r="F59" s="24">
        <v>1.9</v>
      </c>
      <c r="G59" s="24">
        <v>1.6</v>
      </c>
    </row>
    <row r="60" spans="1:7" x14ac:dyDescent="0.25">
      <c r="A60" s="21">
        <v>0</v>
      </c>
      <c r="B60" s="22" t="s">
        <v>105</v>
      </c>
      <c r="C60" s="23" t="s">
        <v>173</v>
      </c>
      <c r="D60" s="23" t="s">
        <v>173</v>
      </c>
      <c r="E60" s="24">
        <v>32.4</v>
      </c>
      <c r="F60" s="24">
        <v>3.5</v>
      </c>
      <c r="G60" s="24">
        <v>2.9</v>
      </c>
    </row>
    <row r="61" spans="1:7" x14ac:dyDescent="0.25">
      <c r="A61" s="21">
        <v>0</v>
      </c>
      <c r="B61" s="22" t="s">
        <v>106</v>
      </c>
      <c r="C61" s="23" t="s">
        <v>173</v>
      </c>
      <c r="D61" s="23" t="s">
        <v>173</v>
      </c>
      <c r="E61" s="24">
        <v>33.4</v>
      </c>
      <c r="F61" s="24">
        <v>3</v>
      </c>
      <c r="G61" s="24">
        <v>3.1</v>
      </c>
    </row>
    <row r="62" spans="1:7" x14ac:dyDescent="0.25">
      <c r="A62" s="21">
        <v>0</v>
      </c>
      <c r="B62" s="22" t="s">
        <v>107</v>
      </c>
      <c r="C62" s="23" t="s">
        <v>173</v>
      </c>
      <c r="D62" s="23" t="s">
        <v>173</v>
      </c>
      <c r="E62" s="24">
        <v>34.799999999999997</v>
      </c>
      <c r="F62" s="24">
        <v>4.7</v>
      </c>
      <c r="G62" s="24">
        <v>4.2</v>
      </c>
    </row>
    <row r="63" spans="1:7" x14ac:dyDescent="0.25">
      <c r="A63" s="21">
        <v>0</v>
      </c>
      <c r="B63" s="22" t="s">
        <v>108</v>
      </c>
      <c r="C63" s="23" t="s">
        <v>173</v>
      </c>
      <c r="D63" s="23" t="s">
        <v>173</v>
      </c>
      <c r="E63" s="24">
        <v>36.700000000000003</v>
      </c>
      <c r="F63" s="24">
        <v>6.2</v>
      </c>
      <c r="G63" s="24">
        <v>5.5</v>
      </c>
    </row>
    <row r="64" spans="1:7" x14ac:dyDescent="0.25">
      <c r="A64" s="21">
        <v>0</v>
      </c>
      <c r="B64" s="22" t="s">
        <v>109</v>
      </c>
      <c r="C64" s="23" t="s">
        <v>173</v>
      </c>
      <c r="D64" s="23" t="s">
        <v>173</v>
      </c>
      <c r="E64" s="24">
        <v>38.799999999999997</v>
      </c>
      <c r="F64" s="24">
        <v>5.6</v>
      </c>
      <c r="G64" s="24">
        <v>5.7</v>
      </c>
    </row>
    <row r="65" spans="1:7" x14ac:dyDescent="0.25">
      <c r="A65" s="21">
        <v>0</v>
      </c>
      <c r="B65" s="22" t="s">
        <v>110</v>
      </c>
      <c r="C65" s="23" t="s">
        <v>173</v>
      </c>
      <c r="D65" s="23" t="s">
        <v>173</v>
      </c>
      <c r="E65" s="24">
        <v>40.5</v>
      </c>
      <c r="F65" s="24">
        <v>3.3</v>
      </c>
      <c r="G65" s="24">
        <v>4.4000000000000004</v>
      </c>
    </row>
    <row r="66" spans="1:7" x14ac:dyDescent="0.25">
      <c r="A66" s="21">
        <v>0</v>
      </c>
      <c r="B66" s="22" t="s">
        <v>111</v>
      </c>
      <c r="C66" s="23" t="s">
        <v>173</v>
      </c>
      <c r="D66" s="23" t="s">
        <v>173</v>
      </c>
      <c r="E66" s="24">
        <v>41.8</v>
      </c>
      <c r="F66" s="24">
        <v>3.4</v>
      </c>
      <c r="G66" s="24">
        <v>3.2</v>
      </c>
    </row>
    <row r="67" spans="1:7" x14ac:dyDescent="0.25">
      <c r="A67" s="21">
        <v>0</v>
      </c>
      <c r="B67" s="22" t="s">
        <v>112</v>
      </c>
      <c r="C67" s="23" t="s">
        <v>173</v>
      </c>
      <c r="D67" s="23" t="s">
        <v>173</v>
      </c>
      <c r="E67" s="24">
        <v>44.4</v>
      </c>
      <c r="F67" s="24">
        <v>8.6999999999999993</v>
      </c>
      <c r="G67" s="24">
        <v>6.2</v>
      </c>
    </row>
    <row r="68" spans="1:7" x14ac:dyDescent="0.25">
      <c r="A68" s="21">
        <v>0</v>
      </c>
      <c r="B68" s="22" t="s">
        <v>113</v>
      </c>
      <c r="C68" s="23" t="s">
        <v>173</v>
      </c>
      <c r="D68" s="23" t="s">
        <v>173</v>
      </c>
      <c r="E68" s="24">
        <v>49.3</v>
      </c>
      <c r="F68" s="24">
        <v>12.3</v>
      </c>
      <c r="G68" s="24">
        <v>11</v>
      </c>
    </row>
    <row r="69" spans="1:7" x14ac:dyDescent="0.25">
      <c r="A69" s="21">
        <v>0</v>
      </c>
      <c r="B69" s="22" t="s">
        <v>114</v>
      </c>
      <c r="C69" s="23" t="s">
        <v>173</v>
      </c>
      <c r="D69" s="23" t="s">
        <v>173</v>
      </c>
      <c r="E69" s="24">
        <v>53.8</v>
      </c>
      <c r="F69" s="24">
        <v>6.9</v>
      </c>
      <c r="G69" s="24">
        <v>9.1</v>
      </c>
    </row>
    <row r="70" spans="1:7" x14ac:dyDescent="0.25">
      <c r="A70" s="21">
        <v>0</v>
      </c>
      <c r="B70" s="22" t="s">
        <v>115</v>
      </c>
      <c r="C70" s="23" t="s">
        <v>173</v>
      </c>
      <c r="D70" s="23" t="s">
        <v>173</v>
      </c>
      <c r="E70" s="24">
        <v>56.9</v>
      </c>
      <c r="F70" s="24">
        <v>4.9000000000000004</v>
      </c>
      <c r="G70" s="24">
        <v>5.8</v>
      </c>
    </row>
    <row r="71" spans="1:7" x14ac:dyDescent="0.25">
      <c r="A71" s="21">
        <v>0</v>
      </c>
      <c r="B71" s="22" t="s">
        <v>116</v>
      </c>
      <c r="C71" s="23" t="s">
        <v>173</v>
      </c>
      <c r="D71" s="23" t="s">
        <v>173</v>
      </c>
      <c r="E71" s="24">
        <v>60.6</v>
      </c>
      <c r="F71" s="24">
        <v>6.7</v>
      </c>
      <c r="G71" s="24">
        <v>6.5</v>
      </c>
    </row>
    <row r="72" spans="1:7" x14ac:dyDescent="0.25">
      <c r="A72" s="21">
        <v>0</v>
      </c>
      <c r="B72" s="22" t="s">
        <v>117</v>
      </c>
      <c r="C72" s="23" t="s">
        <v>173</v>
      </c>
      <c r="D72" s="23" t="s">
        <v>173</v>
      </c>
      <c r="E72" s="24">
        <v>65.2</v>
      </c>
      <c r="F72" s="24">
        <v>9</v>
      </c>
      <c r="G72" s="24">
        <v>7.6</v>
      </c>
    </row>
    <row r="73" spans="1:7" x14ac:dyDescent="0.25">
      <c r="A73" s="21">
        <v>0</v>
      </c>
      <c r="B73" s="22" t="s">
        <v>118</v>
      </c>
      <c r="C73" s="23" t="s">
        <v>173</v>
      </c>
      <c r="D73" s="23" t="s">
        <v>173</v>
      </c>
      <c r="E73" s="24">
        <v>72.599999999999994</v>
      </c>
      <c r="F73" s="24">
        <v>13.3</v>
      </c>
      <c r="G73" s="24">
        <v>11.3</v>
      </c>
    </row>
    <row r="74" spans="1:7" x14ac:dyDescent="0.25">
      <c r="A74" s="21">
        <v>0</v>
      </c>
      <c r="B74" s="22" t="s">
        <v>119</v>
      </c>
      <c r="C74" s="23" t="s">
        <v>173</v>
      </c>
      <c r="D74" s="23" t="s">
        <v>173</v>
      </c>
      <c r="E74" s="24">
        <v>82.4</v>
      </c>
      <c r="F74" s="24">
        <v>12.5</v>
      </c>
      <c r="G74" s="24">
        <v>13.5</v>
      </c>
    </row>
    <row r="75" spans="1:7" x14ac:dyDescent="0.25">
      <c r="A75" s="21">
        <v>0</v>
      </c>
      <c r="B75" s="22" t="s">
        <v>120</v>
      </c>
      <c r="C75" s="23" t="s">
        <v>173</v>
      </c>
      <c r="D75" s="23" t="s">
        <v>173</v>
      </c>
      <c r="E75" s="24">
        <v>90.9</v>
      </c>
      <c r="F75" s="24">
        <v>8.9</v>
      </c>
      <c r="G75" s="24">
        <v>10.3</v>
      </c>
    </row>
    <row r="76" spans="1:7" x14ac:dyDescent="0.25">
      <c r="A76" s="21">
        <v>0</v>
      </c>
      <c r="B76" s="22" t="s">
        <v>121</v>
      </c>
      <c r="C76" s="23" t="s">
        <v>173</v>
      </c>
      <c r="D76" s="23" t="s">
        <v>173</v>
      </c>
      <c r="E76" s="24">
        <v>96.5</v>
      </c>
      <c r="F76" s="24">
        <v>3.8</v>
      </c>
      <c r="G76" s="24">
        <v>6.2</v>
      </c>
    </row>
    <row r="77" spans="1:7" x14ac:dyDescent="0.25">
      <c r="A77" s="21">
        <v>0</v>
      </c>
      <c r="B77" s="22" t="s">
        <v>122</v>
      </c>
      <c r="C77" s="23" t="s">
        <v>173</v>
      </c>
      <c r="D77" s="23" t="s">
        <v>173</v>
      </c>
      <c r="E77" s="24">
        <v>99.6</v>
      </c>
      <c r="F77" s="24">
        <v>3.8</v>
      </c>
      <c r="G77" s="24">
        <v>3.2</v>
      </c>
    </row>
    <row r="78" spans="1:7" x14ac:dyDescent="0.25">
      <c r="A78" s="21">
        <v>0</v>
      </c>
      <c r="B78" s="22" t="s">
        <v>123</v>
      </c>
      <c r="C78" s="24">
        <v>102.9</v>
      </c>
      <c r="D78" s="24">
        <v>104.9</v>
      </c>
      <c r="E78" s="24">
        <v>103.9</v>
      </c>
      <c r="F78" s="24">
        <v>3.9</v>
      </c>
      <c r="G78" s="24">
        <v>4.3</v>
      </c>
    </row>
    <row r="79" spans="1:7" x14ac:dyDescent="0.25">
      <c r="A79" s="21">
        <v>0</v>
      </c>
      <c r="B79" s="22" t="s">
        <v>124</v>
      </c>
      <c r="C79" s="24">
        <v>106.6</v>
      </c>
      <c r="D79" s="24">
        <v>108.5</v>
      </c>
      <c r="E79" s="24">
        <v>107.6</v>
      </c>
      <c r="F79" s="24">
        <v>3.8</v>
      </c>
      <c r="G79" s="24">
        <v>3.6</v>
      </c>
    </row>
    <row r="80" spans="1:7" x14ac:dyDescent="0.25">
      <c r="A80" s="21">
        <v>0</v>
      </c>
      <c r="B80" s="22" t="s">
        <v>125</v>
      </c>
      <c r="C80" s="24">
        <v>109.1</v>
      </c>
      <c r="D80" s="24">
        <v>110.1</v>
      </c>
      <c r="E80" s="24">
        <v>109.6</v>
      </c>
      <c r="F80" s="24">
        <v>1.1000000000000001</v>
      </c>
      <c r="G80" s="24">
        <v>1.9</v>
      </c>
    </row>
    <row r="81" spans="1:7" x14ac:dyDescent="0.25">
      <c r="A81" s="21">
        <v>0</v>
      </c>
      <c r="B81" s="22" t="s">
        <v>126</v>
      </c>
      <c r="C81" s="24">
        <v>112.4</v>
      </c>
      <c r="D81" s="24">
        <v>114.9</v>
      </c>
      <c r="E81" s="24">
        <v>113.6</v>
      </c>
      <c r="F81" s="24">
        <v>4.4000000000000004</v>
      </c>
      <c r="G81" s="24">
        <v>3.6</v>
      </c>
    </row>
    <row r="82" spans="1:7" x14ac:dyDescent="0.25">
      <c r="A82" s="21">
        <v>0</v>
      </c>
      <c r="B82" s="22" t="s">
        <v>127</v>
      </c>
      <c r="C82" s="24">
        <v>116.8</v>
      </c>
      <c r="D82" s="24">
        <v>119.7</v>
      </c>
      <c r="E82" s="24">
        <v>118.3</v>
      </c>
      <c r="F82" s="24">
        <v>4.4000000000000004</v>
      </c>
      <c r="G82" s="24">
        <v>4.0999999999999996</v>
      </c>
    </row>
    <row r="83" spans="1:7" x14ac:dyDescent="0.25">
      <c r="A83" s="21">
        <v>0</v>
      </c>
      <c r="B83" s="22" t="s">
        <v>128</v>
      </c>
      <c r="C83" s="24">
        <v>122.7</v>
      </c>
      <c r="D83" s="24">
        <v>125.3</v>
      </c>
      <c r="E83" s="24">
        <v>124</v>
      </c>
      <c r="F83" s="24">
        <v>4.5999999999999996</v>
      </c>
      <c r="G83" s="24">
        <v>4.8</v>
      </c>
    </row>
    <row r="84" spans="1:7" x14ac:dyDescent="0.25">
      <c r="A84" s="21">
        <v>0</v>
      </c>
      <c r="B84" s="22" t="s">
        <v>129</v>
      </c>
      <c r="C84" s="24">
        <v>128.69999999999999</v>
      </c>
      <c r="D84" s="24">
        <v>132.6</v>
      </c>
      <c r="E84" s="24">
        <v>130.69999999999999</v>
      </c>
      <c r="F84" s="24">
        <v>6.1</v>
      </c>
      <c r="G84" s="24">
        <v>5.4</v>
      </c>
    </row>
    <row r="85" spans="1:7" x14ac:dyDescent="0.25">
      <c r="A85" s="21">
        <v>0</v>
      </c>
      <c r="B85" s="22" t="s">
        <v>130</v>
      </c>
      <c r="C85" s="24">
        <v>135.19999999999999</v>
      </c>
      <c r="D85" s="24">
        <v>137.19999999999999</v>
      </c>
      <c r="E85" s="24">
        <v>136.19999999999999</v>
      </c>
      <c r="F85" s="24">
        <v>3.1</v>
      </c>
      <c r="G85" s="24">
        <v>4.2</v>
      </c>
    </row>
    <row r="86" spans="1:7" x14ac:dyDescent="0.25">
      <c r="A86" s="21">
        <v>0</v>
      </c>
      <c r="B86" s="22" t="s">
        <v>131</v>
      </c>
      <c r="C86" s="24">
        <v>139.19999999999999</v>
      </c>
      <c r="D86" s="24">
        <v>141.4</v>
      </c>
      <c r="E86" s="24">
        <v>140.30000000000001</v>
      </c>
      <c r="F86" s="24">
        <v>2.9</v>
      </c>
      <c r="G86" s="24">
        <v>3</v>
      </c>
    </row>
    <row r="87" spans="1:7" x14ac:dyDescent="0.25">
      <c r="A87" s="21">
        <v>0</v>
      </c>
      <c r="B87" s="22" t="s">
        <v>132</v>
      </c>
      <c r="C87" s="24">
        <v>143.69999999999999</v>
      </c>
      <c r="D87" s="24">
        <v>145.30000000000001</v>
      </c>
      <c r="E87" s="24">
        <v>144.5</v>
      </c>
      <c r="F87" s="24">
        <v>2.7</v>
      </c>
      <c r="G87" s="24">
        <v>3</v>
      </c>
    </row>
    <row r="88" spans="1:7" x14ac:dyDescent="0.25">
      <c r="A88" s="21">
        <v>0</v>
      </c>
      <c r="B88" s="22" t="s">
        <v>133</v>
      </c>
      <c r="C88" s="24">
        <v>147.19999999999999</v>
      </c>
      <c r="D88" s="24">
        <v>149.30000000000001</v>
      </c>
      <c r="E88" s="24">
        <v>148.19999999999999</v>
      </c>
      <c r="F88" s="24">
        <v>2.7</v>
      </c>
      <c r="G88" s="24">
        <v>2.6</v>
      </c>
    </row>
    <row r="89" spans="1:7" x14ac:dyDescent="0.25">
      <c r="A89" s="21">
        <v>0</v>
      </c>
      <c r="B89" s="22" t="s">
        <v>134</v>
      </c>
      <c r="C89" s="24">
        <v>151.5</v>
      </c>
      <c r="D89" s="24">
        <v>153.19999999999999</v>
      </c>
      <c r="E89" s="24">
        <v>152.4</v>
      </c>
      <c r="F89" s="24">
        <v>2.5</v>
      </c>
      <c r="G89" s="24">
        <v>2.8</v>
      </c>
    </row>
    <row r="90" spans="1:7" x14ac:dyDescent="0.25">
      <c r="A90" s="21">
        <v>0</v>
      </c>
      <c r="B90" s="22" t="s">
        <v>136</v>
      </c>
      <c r="C90" s="24">
        <v>155.80000000000001</v>
      </c>
      <c r="D90" s="24">
        <v>157.9</v>
      </c>
      <c r="E90" s="24">
        <v>156.9</v>
      </c>
      <c r="F90" s="24">
        <v>3.3</v>
      </c>
      <c r="G90" s="24">
        <v>3</v>
      </c>
    </row>
    <row r="91" spans="1:7" x14ac:dyDescent="0.25">
      <c r="A91" s="21">
        <v>0</v>
      </c>
      <c r="B91" s="22" t="s">
        <v>138</v>
      </c>
      <c r="C91" s="24">
        <v>159.9</v>
      </c>
      <c r="D91" s="24">
        <v>161.19999999999999</v>
      </c>
      <c r="E91" s="24">
        <v>160.5</v>
      </c>
      <c r="F91" s="24">
        <v>1.7</v>
      </c>
      <c r="G91" s="24">
        <v>2.2999999999999998</v>
      </c>
    </row>
    <row r="92" spans="1:7" x14ac:dyDescent="0.25">
      <c r="A92" s="21">
        <v>0</v>
      </c>
      <c r="B92" s="22" t="s">
        <v>140</v>
      </c>
      <c r="C92" s="24">
        <v>162.30000000000001</v>
      </c>
      <c r="D92" s="24">
        <v>163.69999999999999</v>
      </c>
      <c r="E92" s="24">
        <v>163</v>
      </c>
      <c r="F92" s="24">
        <v>1.6</v>
      </c>
      <c r="G92" s="24">
        <v>1.6</v>
      </c>
    </row>
    <row r="93" spans="1:7" x14ac:dyDescent="0.25">
      <c r="A93" s="21">
        <v>0</v>
      </c>
      <c r="B93" s="22" t="s">
        <v>141</v>
      </c>
      <c r="C93" s="24">
        <v>165.4</v>
      </c>
      <c r="D93" s="24">
        <v>167.8</v>
      </c>
      <c r="E93" s="24">
        <v>166.6</v>
      </c>
      <c r="F93" s="24">
        <v>2.7</v>
      </c>
      <c r="G93" s="24">
        <v>2.2000000000000002</v>
      </c>
    </row>
    <row r="94" spans="1:7" x14ac:dyDescent="0.25">
      <c r="A94" s="21">
        <v>0</v>
      </c>
      <c r="B94" s="22" t="s">
        <v>142</v>
      </c>
      <c r="C94" s="24">
        <v>170.8</v>
      </c>
      <c r="D94" s="24">
        <v>173.6</v>
      </c>
      <c r="E94" s="24">
        <v>172.2</v>
      </c>
      <c r="F94" s="24">
        <v>3.4</v>
      </c>
      <c r="G94" s="24">
        <v>3.4</v>
      </c>
    </row>
    <row r="95" spans="1:7" x14ac:dyDescent="0.25">
      <c r="A95" s="21">
        <v>0</v>
      </c>
      <c r="B95" s="22" t="s">
        <v>143</v>
      </c>
      <c r="C95" s="24">
        <v>176.6</v>
      </c>
      <c r="D95" s="24">
        <v>177.5</v>
      </c>
      <c r="E95" s="24">
        <v>177.1</v>
      </c>
      <c r="F95" s="24">
        <v>1.6</v>
      </c>
      <c r="G95" s="24">
        <v>2.8</v>
      </c>
    </row>
    <row r="96" spans="1:7" x14ac:dyDescent="0.25">
      <c r="A96" s="21">
        <v>0</v>
      </c>
      <c r="B96" s="22" t="s">
        <v>144</v>
      </c>
      <c r="C96" s="24">
        <v>178.9</v>
      </c>
      <c r="D96" s="24">
        <v>180.9</v>
      </c>
      <c r="E96" s="24">
        <v>179.9</v>
      </c>
      <c r="F96" s="24">
        <v>2.4</v>
      </c>
      <c r="G96" s="24">
        <v>1.6</v>
      </c>
    </row>
    <row r="97" spans="1:7" x14ac:dyDescent="0.25">
      <c r="A97" s="21">
        <v>0</v>
      </c>
      <c r="B97" s="22" t="s">
        <v>145</v>
      </c>
      <c r="C97" s="24">
        <v>183.3</v>
      </c>
      <c r="D97" s="24">
        <v>184.6</v>
      </c>
      <c r="E97" s="24">
        <v>184</v>
      </c>
      <c r="F97" s="24">
        <v>1.9</v>
      </c>
      <c r="G97" s="24">
        <v>2.2999999999999998</v>
      </c>
    </row>
    <row r="98" spans="1:7" x14ac:dyDescent="0.25">
      <c r="A98" s="21">
        <v>0</v>
      </c>
      <c r="B98" s="22" t="s">
        <v>146</v>
      </c>
      <c r="C98" s="24">
        <v>187.6</v>
      </c>
      <c r="D98" s="24">
        <v>190.2</v>
      </c>
      <c r="E98" s="24">
        <v>188.9</v>
      </c>
      <c r="F98" s="24">
        <v>3.3</v>
      </c>
      <c r="G98" s="24">
        <v>2.7</v>
      </c>
    </row>
    <row r="99" spans="1:7" x14ac:dyDescent="0.25">
      <c r="A99" s="21">
        <v>0</v>
      </c>
      <c r="B99" s="22" t="s">
        <v>147</v>
      </c>
      <c r="C99" s="24">
        <v>193.2</v>
      </c>
      <c r="D99" s="24">
        <v>197.4</v>
      </c>
      <c r="E99" s="24">
        <v>195.3</v>
      </c>
      <c r="F99" s="24">
        <v>3.4</v>
      </c>
      <c r="G99" s="24">
        <v>3.4</v>
      </c>
    </row>
    <row r="100" spans="1:7" x14ac:dyDescent="0.25">
      <c r="A100" s="21">
        <v>0</v>
      </c>
      <c r="B100" s="22" t="s">
        <v>148</v>
      </c>
      <c r="C100" s="24">
        <v>200.6</v>
      </c>
      <c r="D100" s="24">
        <v>202.6</v>
      </c>
      <c r="E100" s="24">
        <v>201.6</v>
      </c>
      <c r="F100" s="24">
        <v>2.5</v>
      </c>
      <c r="G100" s="24">
        <v>3.2</v>
      </c>
    </row>
    <row r="101" spans="1:7" x14ac:dyDescent="0.25">
      <c r="A101" s="21">
        <v>0</v>
      </c>
      <c r="B101" s="22" t="s">
        <v>149</v>
      </c>
      <c r="C101" s="26">
        <v>205.709</v>
      </c>
      <c r="D101" s="26">
        <v>208.976</v>
      </c>
      <c r="E101" s="26">
        <v>207.34200000000001</v>
      </c>
      <c r="F101" s="24">
        <v>4.0999999999999996</v>
      </c>
      <c r="G101" s="24">
        <v>2.8</v>
      </c>
    </row>
    <row r="102" spans="1:7" x14ac:dyDescent="0.25">
      <c r="A102" s="21">
        <v>0</v>
      </c>
      <c r="B102" s="22" t="s">
        <v>150</v>
      </c>
      <c r="C102" s="26">
        <v>214.429</v>
      </c>
      <c r="D102" s="26">
        <v>216.17699999999999</v>
      </c>
      <c r="E102" s="26">
        <v>215.303</v>
      </c>
      <c r="F102" s="24">
        <v>0.1</v>
      </c>
      <c r="G102" s="24">
        <v>3.8</v>
      </c>
    </row>
    <row r="103" spans="1:7" x14ac:dyDescent="0.25">
      <c r="A103" s="21">
        <v>0</v>
      </c>
      <c r="B103" s="22" t="s">
        <v>151</v>
      </c>
      <c r="C103" s="26">
        <v>213.13900000000001</v>
      </c>
      <c r="D103" s="26">
        <v>215.935</v>
      </c>
      <c r="E103" s="26">
        <v>214.53700000000001</v>
      </c>
      <c r="F103" s="24">
        <v>2.7</v>
      </c>
      <c r="G103" s="24">
        <v>-0.4</v>
      </c>
    </row>
    <row r="104" spans="1:7" x14ac:dyDescent="0.25">
      <c r="A104" s="21">
        <v>0</v>
      </c>
      <c r="B104" s="22" t="s">
        <v>152</v>
      </c>
      <c r="C104" s="26">
        <v>217.535</v>
      </c>
      <c r="D104" s="26">
        <v>218.57599999999999</v>
      </c>
      <c r="E104" s="26">
        <v>218.05600000000001</v>
      </c>
      <c r="F104" s="24">
        <v>1.5</v>
      </c>
      <c r="G104" s="24">
        <v>1.6</v>
      </c>
    </row>
    <row r="105" spans="1:7" x14ac:dyDescent="0.25">
      <c r="A105" s="21">
        <v>0</v>
      </c>
      <c r="B105" s="22" t="s">
        <v>153</v>
      </c>
      <c r="C105" s="26">
        <v>223.59800000000001</v>
      </c>
      <c r="D105" s="26">
        <v>226.28</v>
      </c>
      <c r="E105" s="26">
        <v>224.93899999999999</v>
      </c>
      <c r="F105" s="24">
        <v>3</v>
      </c>
      <c r="G105" s="24">
        <v>3.2</v>
      </c>
    </row>
    <row r="106" spans="1:7" x14ac:dyDescent="0.25">
      <c r="A106" s="21">
        <v>0</v>
      </c>
      <c r="B106" s="22" t="s">
        <v>154</v>
      </c>
      <c r="C106" s="26">
        <v>228.85</v>
      </c>
      <c r="D106" s="26">
        <v>230.33799999999999</v>
      </c>
      <c r="E106" s="26">
        <v>229.59399999999999</v>
      </c>
      <c r="F106" s="24">
        <v>1.7</v>
      </c>
      <c r="G106" s="24">
        <v>2.1</v>
      </c>
    </row>
    <row r="107" spans="1:7" x14ac:dyDescent="0.25">
      <c r="A107" s="21">
        <v>0</v>
      </c>
      <c r="B107" s="22" t="s">
        <v>155</v>
      </c>
      <c r="C107" s="26">
        <v>232.36600000000001</v>
      </c>
      <c r="D107" s="26">
        <v>233.548</v>
      </c>
      <c r="E107" s="26">
        <v>232.95699999999999</v>
      </c>
      <c r="F107" s="24">
        <v>1.5</v>
      </c>
      <c r="G107" s="24">
        <v>1.5</v>
      </c>
    </row>
    <row r="108" spans="1:7" x14ac:dyDescent="0.25">
      <c r="A108" s="21">
        <v>0</v>
      </c>
      <c r="B108" s="22" t="s">
        <v>157</v>
      </c>
      <c r="C108" s="26">
        <v>236.38399999999999</v>
      </c>
      <c r="D108" s="26">
        <v>237.08799999999999</v>
      </c>
      <c r="E108" s="26">
        <v>236.73599999999999</v>
      </c>
      <c r="F108" s="24">
        <v>0.8</v>
      </c>
      <c r="G108" s="24">
        <v>1.6</v>
      </c>
    </row>
    <row r="109" spans="1:7" x14ac:dyDescent="0.25">
      <c r="A109" s="21">
        <v>0</v>
      </c>
      <c r="B109" s="22" t="s">
        <v>159</v>
      </c>
      <c r="C109" s="26">
        <v>236.26499999999999</v>
      </c>
      <c r="D109" s="26">
        <v>237.76900000000001</v>
      </c>
      <c r="E109" s="26">
        <v>237.017</v>
      </c>
      <c r="F109" s="24">
        <v>0.7</v>
      </c>
      <c r="G109" s="24">
        <v>0.1</v>
      </c>
    </row>
    <row r="110" spans="1:7" x14ac:dyDescent="0.25">
      <c r="A110" s="21">
        <v>0</v>
      </c>
      <c r="B110" s="22" t="s">
        <v>161</v>
      </c>
      <c r="C110" s="26">
        <v>238.77799999999999</v>
      </c>
      <c r="D110" s="26">
        <v>241.23699999999999</v>
      </c>
      <c r="E110" s="26">
        <v>240.00700000000001</v>
      </c>
      <c r="F110" s="24">
        <v>2.1</v>
      </c>
      <c r="G110" s="24">
        <v>1.3</v>
      </c>
    </row>
    <row r="111" spans="1:7" x14ac:dyDescent="0.25">
      <c r="A111" s="21">
        <v>0</v>
      </c>
      <c r="B111" s="22" t="s">
        <v>163</v>
      </c>
      <c r="C111" s="26">
        <v>244.07599999999999</v>
      </c>
      <c r="D111" s="26">
        <v>246.16300000000001</v>
      </c>
      <c r="E111" s="26">
        <v>245.12</v>
      </c>
      <c r="F111" s="24">
        <v>2.1</v>
      </c>
      <c r="G111" s="24">
        <v>2.1</v>
      </c>
    </row>
    <row r="112" spans="1:7" x14ac:dyDescent="0.25">
      <c r="A112" s="21">
        <v>0</v>
      </c>
      <c r="B112" s="22" t="s">
        <v>164</v>
      </c>
      <c r="C112" s="26">
        <v>250.089</v>
      </c>
      <c r="D112" s="26">
        <v>252.125</v>
      </c>
      <c r="E112" s="26">
        <v>251.107</v>
      </c>
      <c r="F112" s="24">
        <v>1.9</v>
      </c>
      <c r="G112" s="24">
        <v>2.4</v>
      </c>
    </row>
    <row r="113" spans="1:7" x14ac:dyDescent="0.25">
      <c r="A113" s="21">
        <v>0</v>
      </c>
      <c r="B113" s="22" t="s">
        <v>165</v>
      </c>
      <c r="C113" s="26">
        <v>254.41200000000001</v>
      </c>
      <c r="D113" s="26">
        <v>256.90300000000002</v>
      </c>
      <c r="E113" s="26">
        <v>255.65700000000001</v>
      </c>
      <c r="F113" s="24">
        <v>2.2999999999999998</v>
      </c>
      <c r="G113" s="24">
        <v>1.8</v>
      </c>
    </row>
    <row r="114" spans="1:7" x14ac:dyDescent="0.25">
      <c r="A114" s="21">
        <v>0</v>
      </c>
      <c r="B114" s="22" t="s">
        <v>166</v>
      </c>
      <c r="C114" s="26">
        <v>257.55700000000002</v>
      </c>
      <c r="D114" s="26">
        <v>260.065</v>
      </c>
      <c r="E114" s="26">
        <v>258.81099999999998</v>
      </c>
      <c r="F114" s="24">
        <v>1.4</v>
      </c>
      <c r="G114" s="24">
        <v>1.2</v>
      </c>
    </row>
    <row r="115" spans="1:7" x14ac:dyDescent="0.25">
      <c r="A115" s="21">
        <v>0</v>
      </c>
      <c r="B115" s="22" t="s">
        <v>167</v>
      </c>
      <c r="C115" s="26">
        <v>266.23599999999999</v>
      </c>
      <c r="D115" s="26">
        <v>275.70299999999997</v>
      </c>
      <c r="E115" s="26">
        <v>270.97000000000003</v>
      </c>
      <c r="F115" s="24">
        <v>7</v>
      </c>
      <c r="G115" s="24">
        <v>4.7</v>
      </c>
    </row>
    <row r="116" spans="1:7" x14ac:dyDescent="0.25">
      <c r="A116" s="21">
        <v>0</v>
      </c>
      <c r="B116" s="22" t="s">
        <v>168</v>
      </c>
      <c r="C116" s="26">
        <v>288.34699999999998</v>
      </c>
      <c r="D116" s="26">
        <v>296.96300000000002</v>
      </c>
      <c r="E116" s="26">
        <v>292.65499999999997</v>
      </c>
      <c r="F116" s="24">
        <v>6.5</v>
      </c>
      <c r="G116" s="24">
        <v>8</v>
      </c>
    </row>
    <row r="117" spans="1:7" x14ac:dyDescent="0.25">
      <c r="A117" s="21">
        <v>0</v>
      </c>
      <c r="B117" s="22" t="s">
        <v>169</v>
      </c>
      <c r="C117" s="26">
        <v>302.40800000000002</v>
      </c>
      <c r="D117" s="26">
        <v>306.99599999999998</v>
      </c>
      <c r="E117" s="26">
        <v>304.702</v>
      </c>
      <c r="F117" s="24">
        <v>3.4</v>
      </c>
      <c r="G117" s="24">
        <v>4.0999999999999996</v>
      </c>
    </row>
    <row r="118" spans="1:7" x14ac:dyDescent="0.25">
      <c r="A118" s="21">
        <v>0</v>
      </c>
      <c r="B118" s="22" t="s">
        <v>170</v>
      </c>
      <c r="C118" s="26">
        <v>312.14499999999998</v>
      </c>
      <c r="D118" s="26">
        <v>315.233</v>
      </c>
      <c r="E118" s="26">
        <v>313.68900000000002</v>
      </c>
      <c r="F118" s="24">
        <v>2.9</v>
      </c>
      <c r="G118" s="24">
        <v>2.9</v>
      </c>
    </row>
    <row r="119" spans="1:7" x14ac:dyDescent="0.25">
      <c r="A119" s="21">
        <v>0</v>
      </c>
      <c r="B119" s="22" t="s">
        <v>172</v>
      </c>
      <c r="C119" s="23" t="s">
        <v>173</v>
      </c>
      <c r="D119" s="23" t="s">
        <v>173</v>
      </c>
      <c r="E119" s="23" t="s">
        <v>173</v>
      </c>
      <c r="F119" s="23" t="s">
        <v>173</v>
      </c>
      <c r="G119" s="23" t="s">
        <v>173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CD137-192B-4991-8213-73F91540A0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db5066c-6899-482b-9ea0-5145f9da9989"/>
    <ds:schemaRef ds:uri="7558938a-8a22-4524-afb0-58b165029303"/>
  </ds:schemaRefs>
</ds:datastoreItem>
</file>

<file path=customXml/itemProps2.xml><?xml version="1.0" encoding="utf-8"?>
<ds:datastoreItem xmlns:ds="http://schemas.openxmlformats.org/officeDocument/2006/customXml" ds:itemID="{75B81E1D-0BCF-4218-B1A3-B5BBEBE62629}"/>
</file>

<file path=customXml/itemProps3.xml><?xml version="1.0" encoding="utf-8"?>
<ds:datastoreItem xmlns:ds="http://schemas.openxmlformats.org/officeDocument/2006/customXml" ds:itemID="{BA42B7B0-B2DA-4F28-8B04-E92277033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page</vt:lpstr>
      <vt:lpstr>Cost per MG</vt:lpstr>
      <vt:lpstr>Inflation</vt:lpstr>
      <vt:lpstr>Seymour WTP Rehab</vt:lpstr>
      <vt:lpstr>All items index level</vt:lpstr>
      <vt:lpstr>All items index averages</vt:lpstr>
      <vt:lpstr>Inflation!Print_Area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Parks, James</dc:creator>
  <cp:keywords/>
  <dc:description/>
  <cp:lastModifiedBy>Wanzer, Hannah</cp:lastModifiedBy>
  <cp:revision/>
  <dcterms:created xsi:type="dcterms:W3CDTF">2025-04-20T03:24:53Z</dcterms:created>
  <dcterms:modified xsi:type="dcterms:W3CDTF">2025-04-24T13:08:25Z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  <property fmtid="{D5CDD505-2E9C-101B-9397-08002B2CF9AE}" pid="3" name="MediaServiceImageTags">
    <vt:lpwstr/>
  </property>
</Properties>
</file>